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\Documents\The Wine Importers\Excel\"/>
    </mc:Choice>
  </mc:AlternateContent>
  <xr:revisionPtr revIDLastSave="0" documentId="8_{87237479-0F36-498D-A12A-AC2F84BB5385}" xr6:coauthVersionLast="45" xr6:coauthVersionMax="45" xr10:uidLastSave="{00000000-0000-0000-0000-000000000000}"/>
  <bookViews>
    <workbookView xWindow="-110" yWindow="-110" windowWidth="19420" windowHeight="10420" xr2:uid="{783DA65E-25AD-4E0B-A76F-1D579729306A}"/>
  </bookViews>
  <sheets>
    <sheet name="Tabelle1" sheetId="1" r:id="rId1"/>
  </sheets>
  <definedNames>
    <definedName name="_xlnm.Print_Area" localSheetId="0">Tabelle1!$A$1:$H$146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9" i="1" l="1"/>
  <c r="B110" i="1" s="1"/>
  <c r="B111" i="1" s="1"/>
  <c r="B112" i="1" s="1"/>
  <c r="B113" i="1" s="1"/>
  <c r="B114" i="1" s="1"/>
  <c r="B115" i="1" s="1"/>
  <c r="B116" i="1" s="1"/>
  <c r="B117" i="1" s="1"/>
  <c r="H97" i="1" l="1"/>
  <c r="H96" i="1"/>
  <c r="H95" i="1"/>
  <c r="H94" i="1"/>
  <c r="H93" i="1"/>
  <c r="H92" i="1"/>
  <c r="H91" i="1"/>
  <c r="H90" i="1"/>
  <c r="H89" i="1"/>
  <c r="H88" i="1"/>
  <c r="B51" i="1" l="1"/>
  <c r="B52" i="1" s="1"/>
  <c r="B53" i="1" s="1"/>
  <c r="B54" i="1" s="1"/>
  <c r="B55" i="1" s="1"/>
  <c r="B56" i="1" s="1"/>
  <c r="B57" i="1" s="1"/>
  <c r="B58" i="1" s="1"/>
  <c r="B59" i="1" s="1"/>
  <c r="H39" i="1" l="1"/>
  <c r="H38" i="1"/>
  <c r="H37" i="1"/>
  <c r="H36" i="1"/>
  <c r="H35" i="1"/>
  <c r="H34" i="1"/>
  <c r="H33" i="1"/>
  <c r="H32" i="1"/>
  <c r="H31" i="1"/>
  <c r="H30" i="1"/>
  <c r="G140" i="1" l="1"/>
  <c r="H141" i="1" s="1"/>
  <c r="S147" i="1"/>
  <c r="T147" i="1" s="1"/>
  <c r="S146" i="1"/>
  <c r="T146" i="1" s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57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R137" i="1"/>
  <c r="R127" i="1"/>
  <c r="R107" i="1"/>
  <c r="R87" i="1"/>
  <c r="R77" i="1"/>
  <c r="R67" i="1"/>
  <c r="R58" i="1"/>
  <c r="R49" i="1"/>
  <c r="R29" i="1"/>
  <c r="R19" i="1"/>
  <c r="B99" i="1"/>
  <c r="B100" i="1" s="1"/>
  <c r="B101" i="1" s="1"/>
  <c r="B102" i="1" s="1"/>
  <c r="B103" i="1" s="1"/>
  <c r="B104" i="1" s="1"/>
  <c r="B105" i="1" s="1"/>
  <c r="B106" i="1" s="1"/>
  <c r="B107" i="1" s="1"/>
  <c r="H140" i="1" l="1"/>
  <c r="H142" i="1" s="1"/>
  <c r="B69" i="1"/>
  <c r="B70" i="1" s="1"/>
  <c r="B71" i="1" s="1"/>
  <c r="B72" i="1" s="1"/>
  <c r="B73" i="1" s="1"/>
  <c r="B74" i="1" s="1"/>
  <c r="B75" i="1" s="1"/>
  <c r="B76" i="1" s="1"/>
  <c r="B77" i="1" s="1"/>
  <c r="B21" i="1" l="1"/>
  <c r="B22" i="1" s="1"/>
  <c r="B23" i="1" s="1"/>
  <c r="B24" i="1" s="1"/>
  <c r="B25" i="1" s="1"/>
  <c r="B26" i="1" s="1"/>
  <c r="B27" i="1" s="1"/>
  <c r="B28" i="1" s="1"/>
  <c r="B29" i="1" s="1"/>
  <c r="B41" i="1" l="1"/>
  <c r="B42" i="1" s="1"/>
  <c r="B43" i="1" s="1"/>
  <c r="B44" i="1" s="1"/>
  <c r="B45" i="1" s="1"/>
  <c r="B46" i="1" s="1"/>
  <c r="B47" i="1" s="1"/>
  <c r="B48" i="1" s="1"/>
  <c r="B49" i="1" s="1"/>
  <c r="B119" i="1" l="1"/>
  <c r="B120" i="1" s="1"/>
  <c r="B121" i="1" s="1"/>
  <c r="B122" i="1" s="1"/>
  <c r="B123" i="1" s="1"/>
  <c r="B124" i="1" s="1"/>
  <c r="B125" i="1" s="1"/>
  <c r="B126" i="1" s="1"/>
  <c r="B127" i="1" s="1"/>
  <c r="B129" i="1" l="1"/>
  <c r="B130" i="1" s="1"/>
  <c r="B131" i="1" s="1"/>
  <c r="B132" i="1" s="1"/>
  <c r="B133" i="1" s="1"/>
  <c r="B134" i="1" s="1"/>
  <c r="B135" i="1" s="1"/>
  <c r="B136" i="1" s="1"/>
  <c r="B137" i="1" s="1"/>
</calcChain>
</file>

<file path=xl/sharedStrings.xml><?xml version="1.0" encoding="utf-8"?>
<sst xmlns="http://schemas.openxmlformats.org/spreadsheetml/2006/main" count="543" uniqueCount="325">
  <si>
    <t xml:space="preserve">Land </t>
  </si>
  <si>
    <t>#</t>
  </si>
  <si>
    <t xml:space="preserve">  Winzer</t>
  </si>
  <si>
    <t xml:space="preserve">CHF/Fl. </t>
  </si>
  <si>
    <t xml:space="preserve">#Fl. </t>
  </si>
  <si>
    <t>USA</t>
  </si>
  <si>
    <t xml:space="preserve"> Castle Rock</t>
  </si>
  <si>
    <t xml:space="preserve"> Chardonnay, 2018</t>
  </si>
  <si>
    <t xml:space="preserve"> Cline</t>
  </si>
  <si>
    <t xml:space="preserve"> St. Francis</t>
  </si>
  <si>
    <t xml:space="preserve"> Cabernet Sauv., Malbec, Merlot,  2017</t>
  </si>
  <si>
    <t xml:space="preserve"> Cakebread-Bakestone</t>
  </si>
  <si>
    <t xml:space="preserve"> Cabernet Sauvignon, 2016</t>
  </si>
  <si>
    <t xml:space="preserve"> Sequoia Grove</t>
  </si>
  <si>
    <t xml:space="preserve"> Cabernet Sauv.,  Cabernet Franc, 2016</t>
  </si>
  <si>
    <t xml:space="preserve"> Zinfandel, Petite Sirah, 2007</t>
  </si>
  <si>
    <t xml:space="preserve"> Opolo</t>
  </si>
  <si>
    <t xml:space="preserve">  Zinfandel, 2018</t>
  </si>
  <si>
    <t xml:space="preserve"> Wagner</t>
  </si>
  <si>
    <t xml:space="preserve"> Vignoles, 2018</t>
  </si>
  <si>
    <t>The Wine Importers</t>
  </si>
  <si>
    <t>D</t>
  </si>
  <si>
    <t xml:space="preserve"> Matthias Müller</t>
  </si>
  <si>
    <t xml:space="preserve"> Paul Laquai</t>
  </si>
  <si>
    <t>SA</t>
  </si>
  <si>
    <t xml:space="preserve">F </t>
  </si>
  <si>
    <t>E</t>
  </si>
  <si>
    <t>P</t>
  </si>
  <si>
    <t>H</t>
  </si>
  <si>
    <t xml:space="preserve"> Santa Barbara</t>
  </si>
  <si>
    <t xml:space="preserve"> Lagrein, 2014</t>
  </si>
  <si>
    <t xml:space="preserve"> Mourvedre, 2017</t>
  </si>
  <si>
    <t>A</t>
  </si>
  <si>
    <t>I</t>
  </si>
  <si>
    <t xml:space="preserve"> Corte Canella</t>
  </si>
  <si>
    <t xml:space="preserve"> Corte Lenguin</t>
  </si>
  <si>
    <t xml:space="preserve"> Corte Alta Fumane</t>
  </si>
  <si>
    <t xml:space="preserve"> Molino</t>
  </si>
  <si>
    <t xml:space="preserve"> Tenuta Montanello</t>
  </si>
  <si>
    <t xml:space="preserve"> Col di Bacche</t>
  </si>
  <si>
    <t xml:space="preserve"> Cantina Risveglio</t>
  </si>
  <si>
    <t xml:space="preserve"> Polus </t>
  </si>
  <si>
    <t xml:space="preserve"> Mas Blanch i Jove</t>
  </si>
  <si>
    <t xml:space="preserve"> Terra Savia</t>
  </si>
  <si>
    <t xml:space="preserve"> Hola Wines</t>
  </si>
  <si>
    <t xml:space="preserve"> Teofilo Reyes</t>
  </si>
  <si>
    <t xml:space="preserve"> Quinta Esencia</t>
  </si>
  <si>
    <t xml:space="preserve"> Clos Galena</t>
  </si>
  <si>
    <t xml:space="preserve"> Eldoze</t>
  </si>
  <si>
    <t xml:space="preserve"> Huerta de Albala</t>
  </si>
  <si>
    <t xml:space="preserve"> Wine &amp; Soul</t>
  </si>
  <si>
    <t xml:space="preserve"> Casa Santos Lima</t>
  </si>
  <si>
    <t xml:space="preserve"> Quinta da Plansel</t>
  </si>
  <si>
    <t xml:space="preserve"> Chão da Quinta</t>
  </si>
  <si>
    <t xml:space="preserve"> Quinta do Soque</t>
  </si>
  <si>
    <t xml:space="preserve"> Douro Family Estates</t>
  </si>
  <si>
    <t xml:space="preserve"> Quinta de Soalheiro</t>
  </si>
  <si>
    <t xml:space="preserve">  Domaine Barmès-Buecher</t>
  </si>
  <si>
    <t xml:space="preserve">  Château Laulerie</t>
  </si>
  <si>
    <t xml:space="preserve">  Les Vins Luzy Macarez</t>
  </si>
  <si>
    <t xml:space="preserve">  Alain Brumont</t>
  </si>
  <si>
    <t xml:space="preserve">  Château de L'Escarelle</t>
  </si>
  <si>
    <t xml:space="preserve">  Vignerons du Sommières</t>
  </si>
  <si>
    <t xml:space="preserve">  Domaines les Evigneaux</t>
  </si>
  <si>
    <t xml:space="preserve">  Château la Bastide</t>
  </si>
  <si>
    <t xml:space="preserve">  Bertrand Vigouroux</t>
  </si>
  <si>
    <t xml:space="preserve">  Château d'Agel</t>
  </si>
  <si>
    <t xml:space="preserve"> Franz Leth</t>
  </si>
  <si>
    <t xml:space="preserve"> Franz Türk</t>
  </si>
  <si>
    <t xml:space="preserve"> Helmut Piewald</t>
  </si>
  <si>
    <t xml:space="preserve"> Robert Goldenits</t>
  </si>
  <si>
    <t xml:space="preserve"> Hannes Reeh</t>
  </si>
  <si>
    <t xml:space="preserve"> Johannes Scheiblhofer</t>
  </si>
  <si>
    <t xml:space="preserve"> Gustav Krug</t>
  </si>
  <si>
    <t xml:space="preserve"> Thummerer</t>
  </si>
  <si>
    <t xml:space="preserve"> Grand Tokaj </t>
  </si>
  <si>
    <t xml:space="preserve"> Carpinus</t>
  </si>
  <si>
    <t xml:space="preserve"> Mészáros</t>
  </si>
  <si>
    <t xml:space="preserve"> Abteikellerei Pannonhalma</t>
  </si>
  <si>
    <t xml:space="preserve"> Mészáros </t>
  </si>
  <si>
    <t xml:space="preserve"> Majoros</t>
  </si>
  <si>
    <t xml:space="preserve"> Zlatan Otok</t>
  </si>
  <si>
    <t xml:space="preserve"> Josić</t>
  </si>
  <si>
    <t xml:space="preserve"> Coronica</t>
  </si>
  <si>
    <t xml:space="preserve"> Kalazić</t>
  </si>
  <si>
    <t xml:space="preserve"> Carić</t>
  </si>
  <si>
    <t xml:space="preserve"> Tsinandali Estate</t>
  </si>
  <si>
    <t xml:space="preserve"> AB Wine</t>
  </si>
  <si>
    <t xml:space="preserve"> Casreli Cellar</t>
  </si>
  <si>
    <t xml:space="preserve"> Georgian Wines</t>
  </si>
  <si>
    <t xml:space="preserve"> Koncho &amp; Co.</t>
  </si>
  <si>
    <t xml:space="preserve">  Quoin Rock</t>
  </si>
  <si>
    <t xml:space="preserve">  Villiera</t>
  </si>
  <si>
    <t xml:space="preserve">  Cape Point</t>
  </si>
  <si>
    <t xml:space="preserve">  Kaapzicht</t>
  </si>
  <si>
    <t xml:space="preserve">  Kanonkop</t>
  </si>
  <si>
    <t xml:space="preserve">  Bein Wine</t>
  </si>
  <si>
    <t xml:space="preserve">  Waverley Hills</t>
  </si>
  <si>
    <t xml:space="preserve">  Graceland</t>
  </si>
  <si>
    <t xml:space="preserve">  Asara </t>
  </si>
  <si>
    <t xml:space="preserve">  Meerlust</t>
  </si>
  <si>
    <t xml:space="preserve">  Polus Viura, Viura, 2018</t>
  </si>
  <si>
    <t xml:space="preserve">  Troballa, Garnacha Blanca, 2018</t>
  </si>
  <si>
    <t xml:space="preserve">  Zaranda, Tempranillo, 2017</t>
  </si>
  <si>
    <t xml:space="preserve">  Stylo 4 M, Garnacha, 2018</t>
  </si>
  <si>
    <t xml:space="preserve">  Polus Reserva, Tempranillo, 2012</t>
  </si>
  <si>
    <t xml:space="preserve">  Eldoze, Syrah, 2013</t>
  </si>
  <si>
    <t xml:space="preserve">  Taberner, Syrah, 2015</t>
  </si>
  <si>
    <t xml:space="preserve"> Roter Veltliner, Fumberg, 2018</t>
  </si>
  <si>
    <t xml:space="preserve"> Grüner Veltliner, Sandgrube, 2017</t>
  </si>
  <si>
    <t xml:space="preserve"> Riesling, Smaragd, 2014</t>
  </si>
  <si>
    <t xml:space="preserve"> Zweigelt, Unplugged, 2018</t>
  </si>
  <si>
    <t xml:space="preserve"> Big John Cuveé, CS,PN,ZW, 2018</t>
  </si>
  <si>
    <t xml:space="preserve"> The Legends, CS, ME, 2018</t>
  </si>
  <si>
    <t xml:space="preserve"> Die Versuchung,CS,ZW,ME, 2015</t>
  </si>
  <si>
    <t xml:space="preserve"> Bokreta Cuvée trocken, 2018</t>
  </si>
  <si>
    <t xml:space="preserve"> Muscat Blanc halbtrocken, 2019</t>
  </si>
  <si>
    <t xml:space="preserve"> Tokaji Furmint Grand Reserve tr., 2018</t>
  </si>
  <si>
    <t xml:space="preserve"> Illusion (Ábránd) Cuvée trocken, 2016</t>
  </si>
  <si>
    <t xml:space="preserve"> Hemina Rot Cuvée trocken, 2018</t>
  </si>
  <si>
    <t xml:space="preserve"> Bikavér (Stierblut) Superior tr., 2016</t>
  </si>
  <si>
    <t xml:space="preserve"> Tokaji Furmint, halbsüss, 2017</t>
  </si>
  <si>
    <t xml:space="preserve"> Tokaji Szamorodni süss, 2013</t>
  </si>
  <si>
    <t xml:space="preserve"> Tokaji Aszú 5 puttonyos süss, 2013</t>
  </si>
  <si>
    <t xml:space="preserve"> Zlatan Pošip, 2018</t>
  </si>
  <si>
    <t xml:space="preserve"> Žuti Muškat, 2018</t>
  </si>
  <si>
    <t xml:space="preserve"> Gran Malvazija, 2016</t>
  </si>
  <si>
    <t xml:space="preserve"> Zlatan Babić, 2013</t>
  </si>
  <si>
    <t xml:space="preserve"> Pinot Noir, 2009</t>
  </si>
  <si>
    <t xml:space="preserve"> Plavac Mali, 2015</t>
  </si>
  <si>
    <t xml:space="preserve"> Zlatan Crljenak, 2011</t>
  </si>
  <si>
    <t xml:space="preserve"> Cuvée Superior, 2015</t>
  </si>
  <si>
    <t xml:space="preserve"> Gran Teran, 2015</t>
  </si>
  <si>
    <t xml:space="preserve"> Zlatan Gran Select, 2012</t>
  </si>
  <si>
    <t xml:space="preserve"> Natella, Assembl. 5 Sorten, weiss, 2017</t>
  </si>
  <si>
    <t xml:space="preserve"> Khikhvi, halbtrocken, weiss, 2018</t>
  </si>
  <si>
    <t xml:space="preserve"> Tsarapi Q. Lela, Rkatsiteli, Amber, 2015</t>
  </si>
  <si>
    <t xml:space="preserve"> Rosé Zangaura, 2017</t>
  </si>
  <si>
    <t xml:space="preserve"> Saperavi Selection Valiko, rot, 2016</t>
  </si>
  <si>
    <t xml:space="preserve"> Saperavi Premium, rot, 2017</t>
  </si>
  <si>
    <t xml:space="preserve"> Sophia, Assembl. 2 Sorten, rot, 2018</t>
  </si>
  <si>
    <t xml:space="preserve">  Saperavi Rare, Qvevri rot, 2017</t>
  </si>
  <si>
    <t xml:space="preserve"> Kindzmarauli, Saperavi halbsüss, 2018</t>
  </si>
  <si>
    <t xml:space="preserve">  Chenin Blanc Barrel Fermented, 2019</t>
  </si>
  <si>
    <t xml:space="preserve">  Sauvignon Blanc Reserve, 2017</t>
  </si>
  <si>
    <t xml:space="preserve">  Pinotage, 2017</t>
  </si>
  <si>
    <t xml:space="preserve">  Merlot, 2016</t>
  </si>
  <si>
    <t xml:space="preserve">  Shiraz CW Organic - Biowein, 2015</t>
  </si>
  <si>
    <t xml:space="preserve">  Cabernet Sauvignon, 2018</t>
  </si>
  <si>
    <t xml:space="preserve">  Pinotage, Shiraz, Malbec, 2016</t>
  </si>
  <si>
    <t xml:space="preserve">  Red Blend Rubicon, 2016</t>
  </si>
  <si>
    <t xml:space="preserve">  Red Blend, 2015</t>
  </si>
  <si>
    <t xml:space="preserve">  Rioja</t>
  </si>
  <si>
    <t xml:space="preserve">  Costers del Segre</t>
  </si>
  <si>
    <t xml:space="preserve">  Sierra Norte Sevilla</t>
  </si>
  <si>
    <t xml:space="preserve">  Calatayud</t>
  </si>
  <si>
    <t xml:space="preserve">  Ribera del Duero</t>
  </si>
  <si>
    <t xml:space="preserve">  Toro</t>
  </si>
  <si>
    <t xml:space="preserve">  Priorat</t>
  </si>
  <si>
    <t xml:space="preserve">  La Mancha</t>
  </si>
  <si>
    <t xml:space="preserve">  Cadiz</t>
  </si>
  <si>
    <t xml:space="preserve">  Porto</t>
  </si>
  <si>
    <t xml:space="preserve">  Lisboa</t>
  </si>
  <si>
    <t xml:space="preserve">  Alentejo</t>
  </si>
  <si>
    <t xml:space="preserve">  Dão</t>
  </si>
  <si>
    <t xml:space="preserve">  Douro</t>
  </si>
  <si>
    <t xml:space="preserve">  Vinho Verde</t>
  </si>
  <si>
    <t xml:space="preserve">  Elsass</t>
  </si>
  <si>
    <t xml:space="preserve">  Montravel</t>
  </si>
  <si>
    <t xml:space="preserve">  Burgund </t>
  </si>
  <si>
    <t xml:space="preserve">  Provence</t>
  </si>
  <si>
    <t xml:space="preserve">  Languedoc</t>
  </si>
  <si>
    <t xml:space="preserve">  Côtes du Rhône</t>
  </si>
  <si>
    <t xml:space="preserve">  Corbières</t>
  </si>
  <si>
    <t xml:space="preserve">  Cahors</t>
  </si>
  <si>
    <t xml:space="preserve">  Minervois</t>
  </si>
  <si>
    <t xml:space="preserve">  Cape Town</t>
  </si>
  <si>
    <t xml:space="preserve">  Stellenbosch</t>
  </si>
  <si>
    <t xml:space="preserve">  Tulbagh</t>
  </si>
  <si>
    <t xml:space="preserve">  Central Coast</t>
  </si>
  <si>
    <t xml:space="preserve">  Contra Costa</t>
  </si>
  <si>
    <t xml:space="preserve">  Santa Ynez</t>
  </si>
  <si>
    <t xml:space="preserve">  Sonoma</t>
  </si>
  <si>
    <t xml:space="preserve">  Napa Valley</t>
  </si>
  <si>
    <t xml:space="preserve">  Paso Robles</t>
  </si>
  <si>
    <t>CHF</t>
  </si>
  <si>
    <t>Transport</t>
  </si>
  <si>
    <t>Str. Nr.</t>
  </si>
  <si>
    <t>Ort PLZ</t>
  </si>
  <si>
    <t>Unterschrift</t>
  </si>
  <si>
    <t>Email</t>
  </si>
  <si>
    <t xml:space="preserve">  Veneto</t>
  </si>
  <si>
    <t xml:space="preserve">  Piemont</t>
  </si>
  <si>
    <t xml:space="preserve">  Toscana</t>
  </si>
  <si>
    <t xml:space="preserve">  Puglia</t>
  </si>
  <si>
    <t xml:space="preserve">  Gascogne </t>
  </si>
  <si>
    <t xml:space="preserve">  Pinot Gris, Crémant d'Alsace, 2017</t>
  </si>
  <si>
    <t xml:space="preserve">  Sauv. Blanc, Comptesse de Ségur, 2018</t>
  </si>
  <si>
    <t xml:space="preserve">  Chardonnay, Pouilly-Fuissé, 2018</t>
  </si>
  <si>
    <t xml:space="preserve">  Petit Courbu, Montus Blanc, 2014</t>
  </si>
  <si>
    <t xml:space="preserve">  Syrah, Gren., Les deux Anges, 2018</t>
  </si>
  <si>
    <t xml:space="preserve">  Syrah, Grenache, Les Arcades, 2017</t>
  </si>
  <si>
    <t xml:space="preserve">  Grenache, Syrah, Rasteau, 2017</t>
  </si>
  <si>
    <t xml:space="preserve">  Syrah, Grenache, Eidos, 2016</t>
  </si>
  <si>
    <t xml:space="preserve">  Malbec, Crocus, 2014</t>
  </si>
  <si>
    <t xml:space="preserve">  Syrah, Grenache, In Extremis, 2015</t>
  </si>
  <si>
    <t xml:space="preserve"> Soave DOC, 2018</t>
  </si>
  <si>
    <t xml:space="preserve"> Valpolicella Superiore DOC, 2015</t>
  </si>
  <si>
    <t xml:space="preserve"> Valpolicella Sup. Ripasso DOC, 2016 </t>
  </si>
  <si>
    <t xml:space="preserve"> Feritas IGT, 2017</t>
  </si>
  <si>
    <t xml:space="preserve"> Amarone della Valp. DOCG, 2015</t>
  </si>
  <si>
    <t xml:space="preserve"> Amarone della Valp. DOCG T, 2016</t>
  </si>
  <si>
    <t xml:space="preserve"> Arneis DOC, 2019</t>
  </si>
  <si>
    <t xml:space="preserve"> Barolo DOCG, 2015</t>
  </si>
  <si>
    <t xml:space="preserve"> Campo Amarene IGT, 2017</t>
  </si>
  <si>
    <t xml:space="preserve"> Simposio Riserva, Brindisi DOC, 2013</t>
  </si>
  <si>
    <t xml:space="preserve">  Teofilo Reyes Crianza, Tempr., 2016</t>
  </si>
  <si>
    <t xml:space="preserve">  Sofros, Tinta de Toro, 2014</t>
  </si>
  <si>
    <t xml:space="preserve"> Cuveè ROSE, BF,ZW,SY,CS,ME, 2018</t>
  </si>
  <si>
    <t xml:space="preserve"> St. Gral Kadarka Select. trocken, 2016 </t>
  </si>
  <si>
    <t xml:space="preserve">  Eger</t>
  </si>
  <si>
    <t xml:space="preserve">  Tokaj</t>
  </si>
  <si>
    <t xml:space="preserve">  Szekszárd</t>
  </si>
  <si>
    <t xml:space="preserve">  Pannonhalma</t>
  </si>
  <si>
    <t xml:space="preserve">  Dalmatia</t>
  </si>
  <si>
    <t xml:space="preserve">  Baranja</t>
  </si>
  <si>
    <t xml:space="preserve">  Istria</t>
  </si>
  <si>
    <t>Rabatt %</t>
  </si>
  <si>
    <t>Nach-, Vorname</t>
  </si>
  <si>
    <t xml:space="preserve">  Bezeichnung, Rebsorte, Jahrgang</t>
  </si>
  <si>
    <t xml:space="preserve">  Region</t>
  </si>
  <si>
    <t>CRO</t>
  </si>
  <si>
    <t>GEO</t>
  </si>
  <si>
    <t xml:space="preserve">  Formiga de Vellut, Carin.,Garn., 2016</t>
  </si>
  <si>
    <t xml:space="preserve"> Mtsvane-Kisi, Amber, 2018</t>
  </si>
  <si>
    <t>Total CHF</t>
  </si>
  <si>
    <t>Wein CHF</t>
  </si>
  <si>
    <t>Transport CHF</t>
  </si>
  <si>
    <t xml:space="preserve"> Milbrandt</t>
  </si>
  <si>
    <t xml:space="preserve"> Viognier, 2017</t>
  </si>
  <si>
    <t xml:space="preserve">  Wahluke, WA</t>
  </si>
  <si>
    <t xml:space="preserve">  Finger Lakes, NY</t>
  </si>
  <si>
    <t>BG</t>
  </si>
  <si>
    <t>Bitte geben Sie bei # Fl. die gewünschte Anzahl Flaschen ein,</t>
  </si>
  <si>
    <t xml:space="preserve">ergänzen Sie Ihre Adresse, speichern Sie das File unter Ihren </t>
  </si>
  <si>
    <t>Namen und senden Sie Ihre Bestellung an: popup@wineimporters.ch</t>
  </si>
  <si>
    <t>Auslieferung: Der Termin wir mit den Pop Up Tasting Daten koordiniert. Indikativ sind das in 2020: 13.07., 28.09., 26.10.</t>
  </si>
  <si>
    <t>Gebindegrössen und Transportkosten: 6 Fl.: CHF 9 / 12 Fl.: 14 CHF / 18 Fl.: 19 CHF / gratis ab: 24 ,30, 36, +6 Fl.</t>
  </si>
  <si>
    <t>x</t>
  </si>
  <si>
    <t>Pop Up Tasting Tour 2020</t>
  </si>
  <si>
    <t xml:space="preserve"> Reichsrat von Buhl</t>
  </si>
  <si>
    <t xml:space="preserve"> Schloss Schönborn</t>
  </si>
  <si>
    <t xml:space="preserve"> Bernhard Koch</t>
  </si>
  <si>
    <t>URU</t>
  </si>
  <si>
    <t>CHI</t>
  </si>
  <si>
    <t xml:space="preserve"> Viña El Aromo</t>
  </si>
  <si>
    <t xml:space="preserve"> Viñedo de los Vientos</t>
  </si>
  <si>
    <t xml:space="preserve"> Bracco Bosca</t>
  </si>
  <si>
    <t xml:space="preserve"> Viognier 2019</t>
  </si>
  <si>
    <t xml:space="preserve"> Chardonnay Reserva Privada 2019</t>
  </si>
  <si>
    <t xml:space="preserve"> Carménère Private Reserve</t>
  </si>
  <si>
    <t xml:space="preserve"> Barrel Selection 2016</t>
  </si>
  <si>
    <t xml:space="preserve"> Estival 2018</t>
  </si>
  <si>
    <t xml:space="preserve"> Tannat-Merlot Reserva 2018</t>
  </si>
  <si>
    <t xml:space="preserve"> Catarsis 2015</t>
  </si>
  <si>
    <t xml:space="preserve"> Notos Nebbiolo 2016</t>
  </si>
  <si>
    <t xml:space="preserve"> Ombú Petit Verdot 2016</t>
  </si>
  <si>
    <t xml:space="preserve"> Eolo Tannat 2013</t>
  </si>
  <si>
    <t xml:space="preserve"> Maule</t>
  </si>
  <si>
    <t xml:space="preserve"> Canelones</t>
  </si>
  <si>
    <t xml:space="preserve"> Tsinandali</t>
  </si>
  <si>
    <t xml:space="preserve"> Kardenakhi</t>
  </si>
  <si>
    <t xml:space="preserve"> Gurjaani</t>
  </si>
  <si>
    <t xml:space="preserve"> Zangaura</t>
  </si>
  <si>
    <t xml:space="preserve"> Kvareli</t>
  </si>
  <si>
    <t>The Wine Importers c/o Karl Buzay, Hitzkircherstr. 11, 6284 Gelfingen, popup@wineimporters.ch, 079 691 61 44</t>
  </si>
  <si>
    <t xml:space="preserve"> Espirito Santo Reserva, 2015</t>
  </si>
  <si>
    <t xml:space="preserve"> Plansel Touriga Nacional, 2017</t>
  </si>
  <si>
    <t xml:space="preserve"> L. Lindemann Alicante Bouschet, 2016</t>
  </si>
  <si>
    <t xml:space="preserve"> Chão da Quinta Fiel Blend, 2016</t>
  </si>
  <si>
    <t xml:space="preserve"> Chão da Quinta Premium, 2016</t>
  </si>
  <si>
    <t xml:space="preserve"> Soque Reserva, 2015</t>
  </si>
  <si>
    <t xml:space="preserve"> Das isch Läbe Reserva, 2017</t>
  </si>
  <si>
    <t xml:space="preserve"> Das isch Läbe variedade, 2018</t>
  </si>
  <si>
    <t xml:space="preserve"> Alvarinho Soalheiro, 2019</t>
  </si>
  <si>
    <t xml:space="preserve"> Riesling Deidesheimer trocken, 2018</t>
  </si>
  <si>
    <t xml:space="preserve"> Riesling Ungeheuer GG trocken, 2017</t>
  </si>
  <si>
    <t xml:space="preserve"> Riesling Rheinschiefer trocken, 2018</t>
  </si>
  <si>
    <t xml:space="preserve"> Riesling 1716 trocken, 2018</t>
  </si>
  <si>
    <t xml:space="preserve"> Riesling GG trocken, 2018</t>
  </si>
  <si>
    <t xml:space="preserve"> Riesling Rheinquarzit feinherb, 2018</t>
  </si>
  <si>
    <t xml:space="preserve"> Riesling GG trocken, 2009</t>
  </si>
  <si>
    <t xml:space="preserve"> Scheurebe Spätlese, 2018</t>
  </si>
  <si>
    <t xml:space="preserve"> Pinot Noir Reserve, 2015</t>
  </si>
  <si>
    <t xml:space="preserve"> Brut Rosé, 2014</t>
  </si>
  <si>
    <t xml:space="preserve"> Sauvignon blanc (1 Liter), 2018</t>
  </si>
  <si>
    <t xml:space="preserve"> Red Cuvée (1 Liter), 2018</t>
  </si>
  <si>
    <t xml:space="preserve"> Mavrud Reserve, 2016</t>
  </si>
  <si>
    <t xml:space="preserve"> Collection, Chardonnay, 2017</t>
  </si>
  <si>
    <t xml:space="preserve"> Elenovo, Mavrud, 2015</t>
  </si>
  <si>
    <t xml:space="preserve"> Soli invicto, Blend, 2015</t>
  </si>
  <si>
    <t xml:space="preserve"> Bin 42, Rubin, 2017</t>
  </si>
  <si>
    <t xml:space="preserve"> Fifty/Fifty Syrah, 2018</t>
  </si>
  <si>
    <t xml:space="preserve"> Aplauz, Melnik 55, 2016</t>
  </si>
  <si>
    <t xml:space="preserve"> Bodega De Lucca</t>
  </si>
  <si>
    <t xml:space="preserve">  Rheingau</t>
  </si>
  <si>
    <t xml:space="preserve">  Pfalz</t>
  </si>
  <si>
    <t xml:space="preserve">  Mittelrhein</t>
  </si>
  <si>
    <t xml:space="preserve">  Wagram</t>
  </si>
  <si>
    <t xml:space="preserve">  Kremstal </t>
  </si>
  <si>
    <t xml:space="preserve">  Wachau</t>
  </si>
  <si>
    <t xml:space="preserve">  Neusiedlersee</t>
  </si>
  <si>
    <t xml:space="preserve">  Thermenregion</t>
  </si>
  <si>
    <t xml:space="preserve">  Donauebene</t>
  </si>
  <si>
    <t xml:space="preserve">  Thrakien</t>
  </si>
  <si>
    <t xml:space="preserve">  Schwarzmeer</t>
  </si>
  <si>
    <t xml:space="preserve">  Strumatal</t>
  </si>
  <si>
    <t xml:space="preserve"> Anos 10 Tawny</t>
  </si>
  <si>
    <t xml:space="preserve"> Four Friends</t>
  </si>
  <si>
    <t xml:space="preserve"> Edoardo Miroglio</t>
  </si>
  <si>
    <t xml:space="preserve">  Château Burgozone</t>
  </si>
  <si>
    <t xml:space="preserve"> Neragora</t>
  </si>
  <si>
    <t xml:space="preserve"> Santa Sarah</t>
  </si>
  <si>
    <t xml:space="preserve"> Villa Melnik</t>
  </si>
  <si>
    <t xml:space="preserve"> Zornitza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</si>
</sst>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1" applyNumberFormat="1" applyFont="1" applyBorder="1"/>
    <xf numFmtId="43" fontId="3" fillId="0" borderId="1" xfId="1" applyFont="1" applyFill="1" applyBorder="1"/>
    <xf numFmtId="43" fontId="0" fillId="0" borderId="1" xfId="1" applyFont="1" applyBorder="1"/>
    <xf numFmtId="43" fontId="3" fillId="0" borderId="1" xfId="1" applyFont="1" applyBorder="1"/>
    <xf numFmtId="164" fontId="3" fillId="0" borderId="1" xfId="1" applyNumberFormat="1" applyFont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3" fillId="2" borderId="1" xfId="1" applyNumberFormat="1" applyFont="1" applyFill="1" applyBorder="1"/>
    <xf numFmtId="43" fontId="3" fillId="2" borderId="1" xfId="1" applyFont="1" applyFill="1" applyBorder="1"/>
    <xf numFmtId="43" fontId="0" fillId="2" borderId="1" xfId="1" applyFont="1" applyFill="1" applyBorder="1" applyAlignment="1">
      <alignment horizontal="center"/>
    </xf>
    <xf numFmtId="43" fontId="0" fillId="2" borderId="1" xfId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2" xfId="0" applyBorder="1"/>
    <xf numFmtId="164" fontId="3" fillId="0" borderId="1" xfId="1" applyNumberFormat="1" applyFont="1" applyFill="1" applyBorder="1"/>
    <xf numFmtId="43" fontId="0" fillId="0" borderId="1" xfId="1" applyFont="1" applyFill="1" applyBorder="1"/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43" fontId="3" fillId="0" borderId="2" xfId="1" applyFont="1" applyFill="1" applyBorder="1"/>
    <xf numFmtId="0" fontId="4" fillId="2" borderId="1" xfId="0" applyFont="1" applyFill="1" applyBorder="1" applyAlignment="1">
      <alignment horizontal="left"/>
    </xf>
    <xf numFmtId="164" fontId="3" fillId="2" borderId="1" xfId="2" applyNumberFormat="1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2" applyNumberFormat="1" applyFont="1" applyBorder="1"/>
    <xf numFmtId="43" fontId="0" fillId="0" borderId="1" xfId="2" applyFont="1" applyBorder="1"/>
    <xf numFmtId="43" fontId="3" fillId="0" borderId="1" xfId="2" applyFont="1" applyBorder="1"/>
    <xf numFmtId="164" fontId="3" fillId="0" borderId="1" xfId="2" applyNumberFormat="1" applyFont="1" applyBorder="1" applyAlignment="1">
      <alignment horizontal="left"/>
    </xf>
    <xf numFmtId="43" fontId="3" fillId="2" borderId="1" xfId="2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2" applyNumberFormat="1" applyFont="1" applyBorder="1"/>
    <xf numFmtId="43" fontId="3" fillId="0" borderId="1" xfId="2" applyFont="1" applyBorder="1"/>
    <xf numFmtId="0" fontId="0" fillId="0" borderId="1" xfId="0" applyFill="1" applyBorder="1"/>
    <xf numFmtId="43" fontId="0" fillId="2" borderId="1" xfId="2" applyFont="1" applyFill="1" applyBorder="1" applyAlignment="1">
      <alignment horizontal="center"/>
    </xf>
    <xf numFmtId="43" fontId="0" fillId="0" borderId="1" xfId="2" applyFont="1" applyFill="1" applyBorder="1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2" applyNumberFormat="1" applyFont="1" applyBorder="1"/>
    <xf numFmtId="43" fontId="3" fillId="0" borderId="1" xfId="2" applyFont="1" applyFill="1" applyBorder="1"/>
    <xf numFmtId="164" fontId="3" fillId="0" borderId="1" xfId="2" applyNumberFormat="1" applyFont="1" applyBorder="1" applyAlignment="1">
      <alignment horizontal="left"/>
    </xf>
    <xf numFmtId="43" fontId="0" fillId="0" borderId="1" xfId="2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vertical="center"/>
    </xf>
    <xf numFmtId="0" fontId="0" fillId="0" borderId="0" xfId="0" applyAlignment="1"/>
    <xf numFmtId="164" fontId="3" fillId="2" borderId="1" xfId="1" applyNumberFormat="1" applyFont="1" applyFill="1" applyBorder="1" applyAlignment="1">
      <alignment horizontal="left"/>
    </xf>
    <xf numFmtId="0" fontId="6" fillId="0" borderId="0" xfId="0" applyFont="1"/>
    <xf numFmtId="164" fontId="3" fillId="0" borderId="1" xfId="2" quotePrefix="1" applyNumberFormat="1" applyFont="1" applyBorder="1"/>
    <xf numFmtId="0" fontId="0" fillId="0" borderId="4" xfId="0" applyBorder="1"/>
    <xf numFmtId="0" fontId="0" fillId="0" borderId="3" xfId="0" applyBorder="1"/>
    <xf numFmtId="0" fontId="0" fillId="0" borderId="6" xfId="0" applyFill="1" applyBorder="1" applyAlignment="1">
      <alignment horizontal="left"/>
    </xf>
    <xf numFmtId="0" fontId="0" fillId="0" borderId="7" xfId="0" applyBorder="1"/>
    <xf numFmtId="0" fontId="0" fillId="0" borderId="9" xfId="0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2" xfId="0" applyBorder="1"/>
    <xf numFmtId="0" fontId="2" fillId="0" borderId="0" xfId="0" applyFont="1" applyFill="1" applyBorder="1" applyAlignment="1">
      <alignment horizontal="left"/>
    </xf>
    <xf numFmtId="43" fontId="0" fillId="2" borderId="1" xfId="0" applyNumberFormat="1" applyFill="1" applyBorder="1"/>
    <xf numFmtId="43" fontId="0" fillId="0" borderId="1" xfId="0" applyNumberFormat="1" applyBorder="1"/>
    <xf numFmtId="43" fontId="0" fillId="0" borderId="0" xfId="0" applyNumberFormat="1" applyFill="1" applyBorder="1"/>
    <xf numFmtId="0" fontId="0" fillId="0" borderId="0" xfId="0" applyFill="1" applyAlignment="1"/>
    <xf numFmtId="0" fontId="0" fillId="0" borderId="0" xfId="0" applyFill="1"/>
    <xf numFmtId="43" fontId="0" fillId="0" borderId="0" xfId="0" applyNumberFormat="1" applyFill="1" applyAlignment="1"/>
    <xf numFmtId="0" fontId="0" fillId="0" borderId="0" xfId="0" applyFill="1" applyAlignment="1">
      <alignment horizontal="left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3" fontId="8" fillId="0" borderId="1" xfId="1" applyFont="1" applyBorder="1" applyProtection="1">
      <protection locked="0"/>
    </xf>
    <xf numFmtId="43" fontId="8" fillId="0" borderId="1" xfId="1" applyFont="1" applyFill="1" applyBorder="1" applyProtection="1">
      <protection locked="0"/>
    </xf>
    <xf numFmtId="43" fontId="2" fillId="0" borderId="13" xfId="0" applyNumberFormat="1" applyFont="1" applyBorder="1"/>
    <xf numFmtId="43" fontId="0" fillId="0" borderId="10" xfId="1" applyFont="1" applyBorder="1" applyAlignment="1">
      <alignment horizontal="center"/>
    </xf>
    <xf numFmtId="43" fontId="0" fillId="0" borderId="8" xfId="0" applyNumberFormat="1" applyBorder="1"/>
    <xf numFmtId="43" fontId="2" fillId="0" borderId="0" xfId="0" applyNumberFormat="1" applyFont="1" applyBorder="1"/>
    <xf numFmtId="0" fontId="9" fillId="0" borderId="0" xfId="0" applyFont="1"/>
    <xf numFmtId="0" fontId="0" fillId="3" borderId="1" xfId="0" applyFill="1" applyBorder="1" applyAlignment="1">
      <alignment horizontal="center"/>
    </xf>
    <xf numFmtId="0" fontId="11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4" xfId="3" applyFont="1" applyBorder="1"/>
    <xf numFmtId="0" fontId="10" fillId="0" borderId="0" xfId="0" applyFont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2" borderId="1" xfId="0" applyFont="1" applyFill="1" applyBorder="1"/>
    <xf numFmtId="0" fontId="10" fillId="0" borderId="1" xfId="0" applyFont="1" applyBorder="1"/>
    <xf numFmtId="0" fontId="10" fillId="0" borderId="1" xfId="0" applyFont="1" applyFill="1" applyBorder="1"/>
    <xf numFmtId="164" fontId="10" fillId="0" borderId="14" xfId="1" applyNumberFormat="1" applyFont="1" applyBorder="1"/>
    <xf numFmtId="0" fontId="10" fillId="0" borderId="15" xfId="0" applyFont="1" applyBorder="1"/>
    <xf numFmtId="43" fontId="0" fillId="2" borderId="1" xfId="2" applyFont="1" applyFill="1" applyBorder="1"/>
    <xf numFmtId="43" fontId="0" fillId="0" borderId="1" xfId="0" applyNumberFormat="1" applyFill="1" applyBorder="1"/>
    <xf numFmtId="164" fontId="3" fillId="0" borderId="1" xfId="1" applyNumberFormat="1" applyFont="1" applyBorder="1" applyAlignment="1"/>
    <xf numFmtId="43" fontId="3" fillId="0" borderId="1" xfId="1" applyFont="1" applyBorder="1" applyAlignment="1"/>
    <xf numFmtId="0" fontId="0" fillId="0" borderId="0" xfId="0" applyFill="1" applyBorder="1"/>
    <xf numFmtId="0" fontId="10" fillId="0" borderId="0" xfId="0" applyFont="1" applyFill="1" applyBorder="1"/>
  </cellXfs>
  <cellStyles count="5">
    <cellStyle name="Komma" xfId="1" builtinId="3"/>
    <cellStyle name="Komma 2" xfId="2" xr:uid="{52E60B8A-940B-4735-A9CD-166AAF60387B}"/>
    <cellStyle name="Komma 3" xfId="4" xr:uid="{AB716EAB-0132-4185-9994-2CB00CBF62CF}"/>
    <cellStyle name="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B634-365A-415D-94B0-C6201F3A7E4B}">
  <dimension ref="A1:T148"/>
  <sheetViews>
    <sheetView tabSelected="1" topLeftCell="A121" workbookViewId="0">
      <selection activeCell="I131" sqref="I131"/>
    </sheetView>
  </sheetViews>
  <sheetFormatPr baseColWidth="10" defaultRowHeight="14.5" x14ac:dyDescent="0.35"/>
  <cols>
    <col min="1" max="1" width="6.08984375" customWidth="1"/>
    <col min="2" max="2" width="6.36328125" customWidth="1"/>
    <col min="3" max="3" width="23.6328125" customWidth="1"/>
    <col min="4" max="4" width="33.81640625" customWidth="1"/>
    <col min="5" max="5" width="17.54296875" customWidth="1"/>
    <col min="6" max="6" width="9.90625" customWidth="1"/>
    <col min="7" max="7" width="9.7265625" customWidth="1"/>
    <col min="8" max="17" width="9.7265625" style="42" customWidth="1"/>
    <col min="18" max="18" width="7.54296875" customWidth="1"/>
  </cols>
  <sheetData>
    <row r="1" spans="1:20" ht="18" customHeight="1" x14ac:dyDescent="0.45">
      <c r="A1" s="81" t="s">
        <v>20</v>
      </c>
      <c r="B1" s="42"/>
      <c r="C1" s="42"/>
      <c r="D1" s="42"/>
      <c r="E1" s="59" t="s">
        <v>228</v>
      </c>
      <c r="F1" s="84" t="s">
        <v>248</v>
      </c>
      <c r="G1" s="84"/>
      <c r="H1" s="85"/>
      <c r="I1" s="52"/>
      <c r="J1" s="52"/>
      <c r="K1" s="52"/>
      <c r="L1" s="52"/>
      <c r="M1" s="52"/>
      <c r="N1" s="52"/>
      <c r="O1" s="52"/>
      <c r="P1" s="52"/>
      <c r="Q1" s="52"/>
      <c r="R1" s="54"/>
    </row>
    <row r="2" spans="1:20" s="42" customFormat="1" ht="18" customHeight="1" x14ac:dyDescent="0.35">
      <c r="A2" s="56" t="s">
        <v>249</v>
      </c>
      <c r="E2" s="59" t="s">
        <v>187</v>
      </c>
      <c r="F2" s="84" t="s">
        <v>248</v>
      </c>
      <c r="G2" s="84"/>
      <c r="H2" s="85"/>
      <c r="I2" s="52"/>
      <c r="J2" s="52"/>
      <c r="K2" s="52"/>
      <c r="L2" s="52"/>
      <c r="M2" s="52"/>
      <c r="N2" s="52"/>
      <c r="O2" s="52"/>
      <c r="P2" s="52"/>
      <c r="Q2" s="52"/>
      <c r="R2" s="54"/>
    </row>
    <row r="3" spans="1:20" s="42" customFormat="1" ht="18" customHeight="1" x14ac:dyDescent="0.35">
      <c r="A3" s="56"/>
      <c r="E3" s="59" t="s">
        <v>188</v>
      </c>
      <c r="F3" s="84" t="s">
        <v>248</v>
      </c>
      <c r="G3" s="84"/>
      <c r="H3" s="85"/>
      <c r="I3" s="52"/>
      <c r="K3" s="52"/>
      <c r="L3" s="52"/>
      <c r="M3" s="52"/>
      <c r="N3" s="52"/>
      <c r="O3" s="52"/>
      <c r="P3" s="52"/>
      <c r="Q3" s="52"/>
      <c r="R3" s="54"/>
    </row>
    <row r="4" spans="1:20" s="42" customFormat="1" ht="18" customHeight="1" x14ac:dyDescent="0.35">
      <c r="A4" s="83" t="s">
        <v>243</v>
      </c>
      <c r="E4" s="59" t="s">
        <v>190</v>
      </c>
      <c r="F4" s="86" t="s">
        <v>248</v>
      </c>
      <c r="G4" s="84"/>
      <c r="H4" s="85"/>
      <c r="I4" s="52"/>
      <c r="K4" s="52"/>
      <c r="L4" s="52"/>
      <c r="M4" s="52"/>
      <c r="N4" s="52"/>
      <c r="O4" s="52"/>
      <c r="P4" s="52"/>
      <c r="Q4" s="52"/>
      <c r="R4" s="54"/>
    </row>
    <row r="5" spans="1:20" s="42" customFormat="1" ht="18" customHeight="1" x14ac:dyDescent="0.35">
      <c r="A5" s="83" t="s">
        <v>244</v>
      </c>
      <c r="E5" s="59" t="s">
        <v>189</v>
      </c>
      <c r="F5" s="84" t="s">
        <v>248</v>
      </c>
      <c r="G5" s="84"/>
      <c r="H5" s="85"/>
      <c r="I5" s="52"/>
      <c r="K5" s="52"/>
      <c r="L5" s="52"/>
      <c r="M5" s="52"/>
      <c r="N5" s="52"/>
      <c r="O5" s="52"/>
      <c r="P5" s="52"/>
      <c r="Q5" s="52"/>
      <c r="R5" s="54"/>
    </row>
    <row r="6" spans="1:20" s="42" customFormat="1" ht="18" customHeight="1" x14ac:dyDescent="0.35">
      <c r="A6" s="83" t="s">
        <v>245</v>
      </c>
      <c r="E6" s="52"/>
      <c r="F6" s="52"/>
      <c r="G6" s="52"/>
      <c r="H6" s="52"/>
      <c r="I6" s="52"/>
      <c r="J6" s="83"/>
      <c r="K6" s="52"/>
      <c r="L6" s="52"/>
      <c r="M6" s="52"/>
      <c r="N6" s="52"/>
      <c r="O6" s="52"/>
      <c r="P6" s="52"/>
      <c r="Q6" s="52"/>
      <c r="R6" s="54"/>
    </row>
    <row r="7" spans="1:20" s="42" customFormat="1" ht="18" customHeight="1" x14ac:dyDescent="0.35">
      <c r="A7" s="56"/>
      <c r="E7" s="52"/>
      <c r="F7" s="52"/>
      <c r="G7" s="52"/>
      <c r="H7" s="52"/>
      <c r="I7" s="52"/>
      <c r="J7" s="83"/>
      <c r="K7" s="52"/>
      <c r="L7" s="52"/>
      <c r="M7" s="52"/>
      <c r="N7" s="52"/>
      <c r="O7" s="52"/>
      <c r="P7" s="52"/>
      <c r="Q7" s="52"/>
      <c r="R7" s="54"/>
    </row>
    <row r="8" spans="1:20" x14ac:dyDescent="0.35">
      <c r="A8" s="34" t="s">
        <v>0</v>
      </c>
      <c r="B8" s="43" t="s">
        <v>1</v>
      </c>
      <c r="C8" s="44" t="s">
        <v>2</v>
      </c>
      <c r="D8" s="53" t="s">
        <v>229</v>
      </c>
      <c r="E8" s="44" t="s">
        <v>230</v>
      </c>
      <c r="F8" s="51" t="s">
        <v>3</v>
      </c>
      <c r="G8" s="88" t="s">
        <v>4</v>
      </c>
      <c r="H8" s="51" t="s">
        <v>185</v>
      </c>
      <c r="I8" s="17"/>
      <c r="J8" s="17"/>
      <c r="K8" s="17"/>
      <c r="L8" s="17"/>
      <c r="M8" s="17"/>
      <c r="N8" s="17"/>
      <c r="O8" s="17"/>
      <c r="P8" s="17"/>
      <c r="Q8" s="17"/>
      <c r="R8" s="54"/>
    </row>
    <row r="9" spans="1:20" x14ac:dyDescent="0.35">
      <c r="A9" s="14"/>
      <c r="B9" s="15"/>
      <c r="C9" s="16"/>
      <c r="D9" s="16"/>
      <c r="E9" s="16"/>
      <c r="F9" s="17"/>
      <c r="G9" s="89"/>
      <c r="H9" s="17"/>
      <c r="I9" s="17"/>
      <c r="J9" s="17"/>
      <c r="K9" s="17"/>
      <c r="L9" s="17"/>
      <c r="M9" s="17"/>
      <c r="N9" s="17"/>
      <c r="O9" s="17"/>
      <c r="P9" s="17"/>
      <c r="Q9" s="17"/>
      <c r="R9" s="54"/>
    </row>
    <row r="10" spans="1:20" x14ac:dyDescent="0.35">
      <c r="A10" s="9" t="s">
        <v>26</v>
      </c>
      <c r="B10" s="9">
        <v>1</v>
      </c>
      <c r="C10" s="10" t="s">
        <v>41</v>
      </c>
      <c r="D10" s="8" t="s">
        <v>101</v>
      </c>
      <c r="E10" s="8" t="s">
        <v>152</v>
      </c>
      <c r="F10" s="13">
        <v>14.5</v>
      </c>
      <c r="G10" s="90"/>
      <c r="H10" s="66">
        <f>F10*G10</f>
        <v>0</v>
      </c>
      <c r="I10" s="68"/>
      <c r="J10" s="68"/>
      <c r="K10" s="68"/>
      <c r="L10" s="68"/>
      <c r="M10" s="68"/>
      <c r="N10" s="68"/>
      <c r="O10" s="68"/>
      <c r="P10" s="68"/>
      <c r="Q10" s="68"/>
      <c r="R10" s="69"/>
      <c r="S10" s="70"/>
      <c r="T10" s="70"/>
    </row>
    <row r="11" spans="1:20" x14ac:dyDescent="0.35">
      <c r="A11" s="46" t="s">
        <v>26</v>
      </c>
      <c r="B11" s="2">
        <v>2</v>
      </c>
      <c r="C11" s="19" t="s">
        <v>42</v>
      </c>
      <c r="D11" s="1" t="s">
        <v>102</v>
      </c>
      <c r="E11" s="1" t="s">
        <v>153</v>
      </c>
      <c r="F11" s="20">
        <v>19</v>
      </c>
      <c r="G11" s="91"/>
      <c r="H11" s="67">
        <f>F11*G11</f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70"/>
      <c r="T11" s="70"/>
    </row>
    <row r="12" spans="1:20" x14ac:dyDescent="0.35">
      <c r="A12" s="46" t="s">
        <v>26</v>
      </c>
      <c r="B12" s="2">
        <v>3</v>
      </c>
      <c r="C12" s="19" t="s">
        <v>43</v>
      </c>
      <c r="D12" s="1" t="s">
        <v>103</v>
      </c>
      <c r="E12" s="1" t="s">
        <v>154</v>
      </c>
      <c r="F12" s="20">
        <v>16.8</v>
      </c>
      <c r="G12" s="91"/>
      <c r="H12" s="67">
        <f t="shared" ref="H12:H19" si="0">F12*G12</f>
        <v>0</v>
      </c>
      <c r="I12" s="68"/>
      <c r="J12" s="68"/>
      <c r="K12" s="68"/>
      <c r="L12" s="68"/>
      <c r="M12" s="68"/>
      <c r="N12" s="68"/>
      <c r="O12" s="68"/>
      <c r="P12" s="68"/>
      <c r="Q12" s="68"/>
      <c r="R12" s="69"/>
      <c r="S12" s="70"/>
      <c r="T12" s="70"/>
    </row>
    <row r="13" spans="1:20" x14ac:dyDescent="0.35">
      <c r="A13" s="46" t="s">
        <v>26</v>
      </c>
      <c r="B13" s="2">
        <v>4</v>
      </c>
      <c r="C13" s="19" t="s">
        <v>44</v>
      </c>
      <c r="D13" s="1" t="s">
        <v>104</v>
      </c>
      <c r="E13" s="1" t="s">
        <v>155</v>
      </c>
      <c r="F13" s="20">
        <v>14.9</v>
      </c>
      <c r="G13" s="91"/>
      <c r="H13" s="67">
        <f t="shared" si="0"/>
        <v>0</v>
      </c>
      <c r="I13" s="68"/>
      <c r="J13" s="68"/>
      <c r="K13" s="68"/>
      <c r="L13" s="68"/>
      <c r="M13" s="68"/>
      <c r="N13" s="68"/>
      <c r="O13" s="68"/>
      <c r="P13" s="68"/>
      <c r="Q13" s="68"/>
      <c r="R13" s="69"/>
      <c r="S13" s="70"/>
      <c r="T13" s="70"/>
    </row>
    <row r="14" spans="1:20" x14ac:dyDescent="0.35">
      <c r="A14" s="46" t="s">
        <v>26</v>
      </c>
      <c r="B14" s="2">
        <v>5</v>
      </c>
      <c r="C14" s="19" t="s">
        <v>45</v>
      </c>
      <c r="D14" s="1" t="s">
        <v>216</v>
      </c>
      <c r="E14" s="1" t="s">
        <v>156</v>
      </c>
      <c r="F14" s="20">
        <v>19</v>
      </c>
      <c r="G14" s="91"/>
      <c r="H14" s="67">
        <f t="shared" si="0"/>
        <v>0</v>
      </c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70"/>
      <c r="T14" s="70"/>
    </row>
    <row r="15" spans="1:20" x14ac:dyDescent="0.35">
      <c r="A15" s="46" t="s">
        <v>26</v>
      </c>
      <c r="B15" s="2">
        <v>6</v>
      </c>
      <c r="C15" s="19" t="s">
        <v>46</v>
      </c>
      <c r="D15" s="1" t="s">
        <v>217</v>
      </c>
      <c r="E15" s="1" t="s">
        <v>157</v>
      </c>
      <c r="F15" s="20">
        <v>23.5</v>
      </c>
      <c r="G15" s="91"/>
      <c r="H15" s="67">
        <f t="shared" si="0"/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70"/>
      <c r="T15" s="70"/>
    </row>
    <row r="16" spans="1:20" x14ac:dyDescent="0.35">
      <c r="A16" s="46" t="s">
        <v>26</v>
      </c>
      <c r="B16" s="2">
        <v>7</v>
      </c>
      <c r="C16" s="19" t="s">
        <v>47</v>
      </c>
      <c r="D16" s="1" t="s">
        <v>233</v>
      </c>
      <c r="E16" s="1" t="s">
        <v>158</v>
      </c>
      <c r="F16" s="20">
        <v>22.5</v>
      </c>
      <c r="G16" s="91"/>
      <c r="H16" s="67">
        <f t="shared" si="0"/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9"/>
      <c r="S16" s="70"/>
      <c r="T16" s="70"/>
    </row>
    <row r="17" spans="1:20" x14ac:dyDescent="0.35">
      <c r="A17" s="46" t="s">
        <v>26</v>
      </c>
      <c r="B17" s="2">
        <v>8</v>
      </c>
      <c r="C17" s="19" t="s">
        <v>41</v>
      </c>
      <c r="D17" s="1" t="s">
        <v>105</v>
      </c>
      <c r="E17" s="1" t="s">
        <v>152</v>
      </c>
      <c r="F17" s="20">
        <v>28</v>
      </c>
      <c r="G17" s="91"/>
      <c r="H17" s="67">
        <f t="shared" si="0"/>
        <v>0</v>
      </c>
      <c r="I17" s="68"/>
      <c r="J17" s="68"/>
      <c r="K17" s="68"/>
      <c r="L17" s="68"/>
      <c r="M17" s="68"/>
      <c r="N17" s="68"/>
      <c r="O17" s="68"/>
      <c r="P17" s="68"/>
      <c r="Q17" s="68"/>
      <c r="R17" s="69"/>
      <c r="S17" s="70"/>
      <c r="T17" s="70"/>
    </row>
    <row r="18" spans="1:20" x14ac:dyDescent="0.35">
      <c r="A18" s="46" t="s">
        <v>26</v>
      </c>
      <c r="B18" s="2">
        <v>9</v>
      </c>
      <c r="C18" s="19" t="s">
        <v>48</v>
      </c>
      <c r="D18" s="1" t="s">
        <v>106</v>
      </c>
      <c r="E18" s="1" t="s">
        <v>159</v>
      </c>
      <c r="F18" s="20">
        <v>26.5</v>
      </c>
      <c r="G18" s="91"/>
      <c r="H18" s="67">
        <f t="shared" si="0"/>
        <v>0</v>
      </c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70"/>
      <c r="T18" s="70"/>
    </row>
    <row r="19" spans="1:20" x14ac:dyDescent="0.35">
      <c r="A19" s="46" t="s">
        <v>26</v>
      </c>
      <c r="B19" s="2">
        <v>10</v>
      </c>
      <c r="C19" s="19" t="s">
        <v>49</v>
      </c>
      <c r="D19" s="1" t="s">
        <v>107</v>
      </c>
      <c r="E19" s="1" t="s">
        <v>160</v>
      </c>
      <c r="F19" s="20">
        <v>28</v>
      </c>
      <c r="G19" s="91"/>
      <c r="H19" s="67">
        <f t="shared" si="0"/>
        <v>0</v>
      </c>
      <c r="I19" s="68"/>
      <c r="J19" s="68"/>
      <c r="K19" s="68"/>
      <c r="L19" s="68"/>
      <c r="M19" s="68"/>
      <c r="N19" s="68"/>
      <c r="O19" s="68"/>
      <c r="P19" s="68"/>
      <c r="Q19" s="68"/>
      <c r="R19" s="71">
        <f>SUM(F10:F19)/10</f>
        <v>21.27</v>
      </c>
      <c r="S19" s="70"/>
      <c r="T19" s="70"/>
    </row>
    <row r="20" spans="1:20" x14ac:dyDescent="0.35">
      <c r="A20" s="9" t="s">
        <v>27</v>
      </c>
      <c r="B20" s="9">
        <v>1</v>
      </c>
      <c r="C20" s="10" t="s">
        <v>50</v>
      </c>
      <c r="D20" s="11" t="s">
        <v>317</v>
      </c>
      <c r="E20" s="8" t="s">
        <v>161</v>
      </c>
      <c r="F20" s="12">
        <v>41</v>
      </c>
      <c r="G20" s="90"/>
      <c r="H20" s="66">
        <f>F20*G20</f>
        <v>0</v>
      </c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70"/>
      <c r="T20" s="70"/>
    </row>
    <row r="21" spans="1:20" x14ac:dyDescent="0.35">
      <c r="A21" s="46" t="s">
        <v>27</v>
      </c>
      <c r="B21" s="2">
        <f t="shared" ref="B21:B29" si="1">B20+1</f>
        <v>2</v>
      </c>
      <c r="C21" s="3" t="s">
        <v>51</v>
      </c>
      <c r="D21" s="4" t="s">
        <v>276</v>
      </c>
      <c r="E21" s="1" t="s">
        <v>162</v>
      </c>
      <c r="F21" s="5">
        <v>17.5</v>
      </c>
      <c r="G21" s="91"/>
      <c r="H21" s="67">
        <f>F21*G21</f>
        <v>0</v>
      </c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70"/>
      <c r="T21" s="70"/>
    </row>
    <row r="22" spans="1:20" x14ac:dyDescent="0.35">
      <c r="A22" s="46" t="s">
        <v>27</v>
      </c>
      <c r="B22" s="2">
        <f t="shared" si="1"/>
        <v>3</v>
      </c>
      <c r="C22" s="3" t="s">
        <v>52</v>
      </c>
      <c r="D22" s="6" t="s">
        <v>277</v>
      </c>
      <c r="E22" s="1" t="s">
        <v>163</v>
      </c>
      <c r="F22" s="5">
        <v>29.5</v>
      </c>
      <c r="G22" s="91"/>
      <c r="H22" s="67">
        <f t="shared" ref="H22:H29" si="2">F22*G22</f>
        <v>0</v>
      </c>
      <c r="I22" s="68"/>
      <c r="J22" s="68"/>
      <c r="K22" s="68"/>
      <c r="L22" s="68"/>
      <c r="M22" s="68"/>
      <c r="N22" s="68"/>
      <c r="O22" s="68"/>
      <c r="P22" s="68"/>
      <c r="Q22" s="68"/>
      <c r="R22" s="69"/>
      <c r="S22" s="70"/>
      <c r="T22" s="70"/>
    </row>
    <row r="23" spans="1:20" x14ac:dyDescent="0.35">
      <c r="A23" s="46" t="s">
        <v>27</v>
      </c>
      <c r="B23" s="2">
        <f t="shared" si="1"/>
        <v>4</v>
      </c>
      <c r="C23" s="3" t="s">
        <v>52</v>
      </c>
      <c r="D23" s="6" t="s">
        <v>278</v>
      </c>
      <c r="E23" s="1" t="s">
        <v>163</v>
      </c>
      <c r="F23" s="5">
        <v>53</v>
      </c>
      <c r="G23" s="91"/>
      <c r="H23" s="67">
        <f t="shared" si="2"/>
        <v>0</v>
      </c>
      <c r="I23" s="68"/>
      <c r="J23" s="68"/>
      <c r="K23" s="68"/>
      <c r="L23" s="68"/>
      <c r="M23" s="68"/>
      <c r="N23" s="68"/>
      <c r="O23" s="68"/>
      <c r="P23" s="68"/>
      <c r="Q23" s="68"/>
      <c r="R23" s="69"/>
      <c r="S23" s="70"/>
      <c r="T23" s="70"/>
    </row>
    <row r="24" spans="1:20" x14ac:dyDescent="0.35">
      <c r="A24" s="46" t="s">
        <v>27</v>
      </c>
      <c r="B24" s="2">
        <f t="shared" si="1"/>
        <v>5</v>
      </c>
      <c r="C24" s="6" t="s">
        <v>53</v>
      </c>
      <c r="D24" s="6" t="s">
        <v>279</v>
      </c>
      <c r="E24" s="1" t="s">
        <v>164</v>
      </c>
      <c r="F24" s="5">
        <v>14.5</v>
      </c>
      <c r="G24" s="91"/>
      <c r="H24" s="67">
        <f t="shared" si="2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0"/>
    </row>
    <row r="25" spans="1:20" x14ac:dyDescent="0.35">
      <c r="A25" s="46" t="s">
        <v>27</v>
      </c>
      <c r="B25" s="2">
        <f t="shared" si="1"/>
        <v>6</v>
      </c>
      <c r="C25" s="6" t="s">
        <v>53</v>
      </c>
      <c r="D25" s="6" t="s">
        <v>280</v>
      </c>
      <c r="E25" s="1" t="s">
        <v>164</v>
      </c>
      <c r="F25" s="5">
        <v>21.9</v>
      </c>
      <c r="G25" s="91"/>
      <c r="H25" s="67">
        <f t="shared" si="2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70"/>
      <c r="T25" s="70"/>
    </row>
    <row r="26" spans="1:20" x14ac:dyDescent="0.35">
      <c r="A26" s="46" t="s">
        <v>27</v>
      </c>
      <c r="B26" s="2">
        <f t="shared" si="1"/>
        <v>7</v>
      </c>
      <c r="C26" s="3" t="s">
        <v>54</v>
      </c>
      <c r="D26" s="6" t="s">
        <v>281</v>
      </c>
      <c r="E26" s="1" t="s">
        <v>165</v>
      </c>
      <c r="F26" s="5">
        <v>39</v>
      </c>
      <c r="G26" s="91"/>
      <c r="H26" s="67">
        <f t="shared" si="2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70"/>
      <c r="T26" s="70"/>
    </row>
    <row r="27" spans="1:20" x14ac:dyDescent="0.35">
      <c r="A27" s="46" t="s">
        <v>27</v>
      </c>
      <c r="B27" s="2">
        <f t="shared" si="1"/>
        <v>8</v>
      </c>
      <c r="C27" s="3" t="s">
        <v>55</v>
      </c>
      <c r="D27" s="6" t="s">
        <v>282</v>
      </c>
      <c r="E27" s="1" t="s">
        <v>165</v>
      </c>
      <c r="F27" s="5">
        <v>29.5</v>
      </c>
      <c r="G27" s="91"/>
      <c r="H27" s="67">
        <f t="shared" si="2"/>
        <v>0</v>
      </c>
      <c r="I27" s="68"/>
      <c r="J27" s="68"/>
      <c r="K27" s="68"/>
      <c r="L27" s="68"/>
      <c r="M27" s="68"/>
      <c r="N27" s="68"/>
      <c r="O27" s="68"/>
      <c r="P27" s="68"/>
      <c r="Q27" s="68"/>
      <c r="R27" s="69"/>
      <c r="S27" s="70"/>
      <c r="T27" s="70"/>
    </row>
    <row r="28" spans="1:20" x14ac:dyDescent="0.35">
      <c r="A28" s="46" t="s">
        <v>27</v>
      </c>
      <c r="B28" s="2">
        <f t="shared" si="1"/>
        <v>9</v>
      </c>
      <c r="C28" s="3" t="s">
        <v>55</v>
      </c>
      <c r="D28" s="7" t="s">
        <v>283</v>
      </c>
      <c r="E28" s="1" t="s">
        <v>165</v>
      </c>
      <c r="F28" s="5">
        <v>16.5</v>
      </c>
      <c r="G28" s="91"/>
      <c r="H28" s="67">
        <f t="shared" si="2"/>
        <v>0</v>
      </c>
      <c r="I28" s="68"/>
      <c r="J28" s="68"/>
      <c r="K28" s="68"/>
      <c r="L28" s="68"/>
      <c r="M28" s="68"/>
      <c r="N28" s="68"/>
      <c r="O28" s="68"/>
      <c r="P28" s="68"/>
      <c r="Q28" s="68"/>
      <c r="R28" s="69"/>
      <c r="S28" s="70"/>
      <c r="T28" s="70"/>
    </row>
    <row r="29" spans="1:20" x14ac:dyDescent="0.35">
      <c r="A29" s="46" t="s">
        <v>27</v>
      </c>
      <c r="B29" s="2">
        <f t="shared" si="1"/>
        <v>10</v>
      </c>
      <c r="C29" s="3" t="s">
        <v>56</v>
      </c>
      <c r="D29" s="7" t="s">
        <v>284</v>
      </c>
      <c r="E29" s="1" t="s">
        <v>166</v>
      </c>
      <c r="F29" s="5">
        <v>19.5</v>
      </c>
      <c r="G29" s="91"/>
      <c r="H29" s="67">
        <f t="shared" si="2"/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71">
        <f>SUM(F20:F29)/10</f>
        <v>28.189999999999998</v>
      </c>
      <c r="S29" s="70"/>
      <c r="T29" s="70"/>
    </row>
    <row r="30" spans="1:20" s="42" customFormat="1" x14ac:dyDescent="0.35">
      <c r="A30" s="9" t="s">
        <v>33</v>
      </c>
      <c r="B30" s="9">
        <v>1</v>
      </c>
      <c r="C30" s="25" t="s">
        <v>34</v>
      </c>
      <c r="D30" s="33" t="s">
        <v>206</v>
      </c>
      <c r="E30" s="8" t="s">
        <v>191</v>
      </c>
      <c r="F30" s="40">
        <v>16.7</v>
      </c>
      <c r="G30" s="90"/>
      <c r="H30" s="66">
        <f>F30*G30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71"/>
      <c r="S30" s="70"/>
      <c r="T30" s="70"/>
    </row>
    <row r="31" spans="1:20" s="42" customFormat="1" x14ac:dyDescent="0.35">
      <c r="A31" s="46" t="s">
        <v>33</v>
      </c>
      <c r="B31" s="46">
        <v>2</v>
      </c>
      <c r="C31" s="57" t="s">
        <v>34</v>
      </c>
      <c r="D31" s="48" t="s">
        <v>207</v>
      </c>
      <c r="E31" s="39" t="s">
        <v>191</v>
      </c>
      <c r="F31" s="50">
        <v>29.1</v>
      </c>
      <c r="G31" s="91"/>
      <c r="H31" s="67">
        <f>F31*G31</f>
        <v>0</v>
      </c>
      <c r="I31" s="68"/>
      <c r="J31" s="68"/>
      <c r="K31" s="68"/>
      <c r="L31" s="68"/>
      <c r="M31" s="68"/>
      <c r="N31" s="68"/>
      <c r="O31" s="68"/>
      <c r="P31" s="68"/>
      <c r="Q31" s="68"/>
      <c r="R31" s="71"/>
      <c r="S31" s="70"/>
      <c r="T31" s="70"/>
    </row>
    <row r="32" spans="1:20" s="42" customFormat="1" x14ac:dyDescent="0.35">
      <c r="A32" s="46" t="s">
        <v>33</v>
      </c>
      <c r="B32" s="46">
        <v>3</v>
      </c>
      <c r="C32" s="47" t="s">
        <v>35</v>
      </c>
      <c r="D32" s="48" t="s">
        <v>208</v>
      </c>
      <c r="E32" s="39" t="s">
        <v>191</v>
      </c>
      <c r="F32" s="50">
        <v>18</v>
      </c>
      <c r="G32" s="91"/>
      <c r="H32" s="67">
        <f t="shared" ref="H32:H39" si="3">F32*G32</f>
        <v>0</v>
      </c>
      <c r="I32" s="68"/>
      <c r="J32" s="68"/>
      <c r="K32" s="68"/>
      <c r="L32" s="68"/>
      <c r="M32" s="68"/>
      <c r="N32" s="68"/>
      <c r="O32" s="68"/>
      <c r="P32" s="68"/>
      <c r="Q32" s="68"/>
      <c r="R32" s="71"/>
      <c r="S32" s="70"/>
      <c r="T32" s="70"/>
    </row>
    <row r="33" spans="1:20" s="42" customFormat="1" x14ac:dyDescent="0.35">
      <c r="A33" s="46" t="s">
        <v>33</v>
      </c>
      <c r="B33" s="46">
        <v>4</v>
      </c>
      <c r="C33" s="47" t="s">
        <v>36</v>
      </c>
      <c r="D33" s="48" t="s">
        <v>209</v>
      </c>
      <c r="E33" s="39" t="s">
        <v>191</v>
      </c>
      <c r="F33" s="50">
        <v>24.8</v>
      </c>
      <c r="G33" s="91"/>
      <c r="H33" s="67">
        <f t="shared" si="3"/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71"/>
      <c r="S33" s="70"/>
      <c r="T33" s="70"/>
    </row>
    <row r="34" spans="1:20" s="42" customFormat="1" x14ac:dyDescent="0.35">
      <c r="A34" s="46" t="s">
        <v>33</v>
      </c>
      <c r="B34" s="46">
        <v>5</v>
      </c>
      <c r="C34" s="47" t="s">
        <v>36</v>
      </c>
      <c r="D34" s="48" t="s">
        <v>210</v>
      </c>
      <c r="E34" s="39" t="s">
        <v>191</v>
      </c>
      <c r="F34" s="50">
        <v>41.3</v>
      </c>
      <c r="G34" s="91"/>
      <c r="H34" s="67">
        <f t="shared" si="3"/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71"/>
      <c r="S34" s="70"/>
      <c r="T34" s="70"/>
    </row>
    <row r="35" spans="1:20" s="42" customFormat="1" x14ac:dyDescent="0.35">
      <c r="A35" s="46" t="s">
        <v>33</v>
      </c>
      <c r="B35" s="46">
        <v>6</v>
      </c>
      <c r="C35" s="47" t="s">
        <v>35</v>
      </c>
      <c r="D35" s="48" t="s">
        <v>211</v>
      </c>
      <c r="E35" s="39" t="s">
        <v>191</v>
      </c>
      <c r="F35" s="50">
        <v>34.5</v>
      </c>
      <c r="G35" s="91"/>
      <c r="H35" s="67">
        <f t="shared" si="3"/>
        <v>0</v>
      </c>
      <c r="I35" s="68"/>
      <c r="J35" s="68"/>
      <c r="K35" s="68"/>
      <c r="L35" s="68"/>
      <c r="M35" s="68"/>
      <c r="N35" s="68"/>
      <c r="O35" s="68"/>
      <c r="P35" s="68"/>
      <c r="Q35" s="68"/>
      <c r="R35" s="71"/>
      <c r="S35" s="70"/>
      <c r="T35" s="70"/>
    </row>
    <row r="36" spans="1:20" s="42" customFormat="1" x14ac:dyDescent="0.35">
      <c r="A36" s="46" t="s">
        <v>33</v>
      </c>
      <c r="B36" s="46">
        <v>7</v>
      </c>
      <c r="C36" s="47" t="s">
        <v>37</v>
      </c>
      <c r="D36" s="48" t="s">
        <v>212</v>
      </c>
      <c r="E36" s="39" t="s">
        <v>192</v>
      </c>
      <c r="F36" s="50">
        <v>15.8</v>
      </c>
      <c r="G36" s="91"/>
      <c r="H36" s="67">
        <f t="shared" si="3"/>
        <v>0</v>
      </c>
      <c r="I36" s="68"/>
      <c r="J36" s="68"/>
      <c r="K36" s="68"/>
      <c r="L36" s="68"/>
      <c r="M36" s="68"/>
      <c r="N36" s="68"/>
      <c r="O36" s="68"/>
      <c r="P36" s="68"/>
      <c r="Q36" s="68"/>
      <c r="R36" s="71"/>
      <c r="S36" s="70"/>
      <c r="T36" s="70"/>
    </row>
    <row r="37" spans="1:20" s="42" customFormat="1" x14ac:dyDescent="0.35">
      <c r="A37" s="46" t="s">
        <v>33</v>
      </c>
      <c r="B37" s="46">
        <v>8</v>
      </c>
      <c r="C37" s="47" t="s">
        <v>38</v>
      </c>
      <c r="D37" s="48" t="s">
        <v>213</v>
      </c>
      <c r="E37" s="45" t="s">
        <v>192</v>
      </c>
      <c r="F37" s="50">
        <v>34.700000000000003</v>
      </c>
      <c r="G37" s="91"/>
      <c r="H37" s="67">
        <f t="shared" si="3"/>
        <v>0</v>
      </c>
      <c r="I37" s="68"/>
      <c r="J37" s="68"/>
      <c r="K37" s="68"/>
      <c r="L37" s="68"/>
      <c r="M37" s="68"/>
      <c r="N37" s="68"/>
      <c r="O37" s="68"/>
      <c r="P37" s="68"/>
      <c r="Q37" s="68"/>
      <c r="R37" s="71"/>
      <c r="S37" s="70"/>
      <c r="T37" s="70"/>
    </row>
    <row r="38" spans="1:20" s="42" customFormat="1" x14ac:dyDescent="0.35">
      <c r="A38" s="46" t="s">
        <v>33</v>
      </c>
      <c r="B38" s="46">
        <v>9</v>
      </c>
      <c r="C38" s="47" t="s">
        <v>39</v>
      </c>
      <c r="D38" s="48" t="s">
        <v>214</v>
      </c>
      <c r="E38" s="45" t="s">
        <v>193</v>
      </c>
      <c r="F38" s="50">
        <v>17</v>
      </c>
      <c r="G38" s="91"/>
      <c r="H38" s="67">
        <f t="shared" si="3"/>
        <v>0</v>
      </c>
      <c r="I38" s="68"/>
      <c r="J38" s="68"/>
      <c r="K38" s="68"/>
      <c r="L38" s="68"/>
      <c r="M38" s="68"/>
      <c r="N38" s="68"/>
      <c r="O38" s="68"/>
      <c r="P38" s="68"/>
      <c r="Q38" s="68"/>
      <c r="R38" s="71"/>
      <c r="S38" s="70"/>
      <c r="T38" s="70"/>
    </row>
    <row r="39" spans="1:20" s="42" customFormat="1" x14ac:dyDescent="0.35">
      <c r="A39" s="46" t="s">
        <v>33</v>
      </c>
      <c r="B39" s="46">
        <v>10</v>
      </c>
      <c r="C39" s="47" t="s">
        <v>40</v>
      </c>
      <c r="D39" s="48" t="s">
        <v>215</v>
      </c>
      <c r="E39" s="45" t="s">
        <v>194</v>
      </c>
      <c r="F39" s="50">
        <v>19.5</v>
      </c>
      <c r="G39" s="91"/>
      <c r="H39" s="67">
        <f t="shared" si="3"/>
        <v>0</v>
      </c>
      <c r="I39" s="68"/>
      <c r="J39" s="68"/>
      <c r="K39" s="68"/>
      <c r="L39" s="68"/>
      <c r="M39" s="68"/>
      <c r="N39" s="68"/>
      <c r="O39" s="68"/>
      <c r="P39" s="68"/>
      <c r="Q39" s="68"/>
      <c r="R39" s="71"/>
      <c r="S39" s="70"/>
      <c r="T39" s="70"/>
    </row>
    <row r="40" spans="1:20" x14ac:dyDescent="0.35">
      <c r="A40" s="9" t="s">
        <v>25</v>
      </c>
      <c r="B40" s="9">
        <v>1</v>
      </c>
      <c r="C40" s="8" t="s">
        <v>57</v>
      </c>
      <c r="D40" s="8" t="s">
        <v>196</v>
      </c>
      <c r="E40" s="8" t="s">
        <v>167</v>
      </c>
      <c r="F40" s="13">
        <v>25</v>
      </c>
      <c r="G40" s="90"/>
      <c r="H40" s="66">
        <f>F40*G40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9"/>
      <c r="S40" s="70"/>
      <c r="T40" s="70"/>
    </row>
    <row r="41" spans="1:20" x14ac:dyDescent="0.35">
      <c r="A41" s="46" t="s">
        <v>25</v>
      </c>
      <c r="B41" s="2">
        <f t="shared" ref="B41:B49" si="4">B40+1</f>
        <v>2</v>
      </c>
      <c r="C41" s="1" t="s">
        <v>58</v>
      </c>
      <c r="D41" s="1" t="s">
        <v>197</v>
      </c>
      <c r="E41" s="1" t="s">
        <v>168</v>
      </c>
      <c r="F41" s="5">
        <v>19.5</v>
      </c>
      <c r="G41" s="91"/>
      <c r="H41" s="67">
        <f>F41*G41</f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9"/>
      <c r="S41" s="70"/>
      <c r="T41" s="70"/>
    </row>
    <row r="42" spans="1:20" x14ac:dyDescent="0.35">
      <c r="A42" s="46" t="s">
        <v>25</v>
      </c>
      <c r="B42" s="2">
        <f t="shared" si="4"/>
        <v>3</v>
      </c>
      <c r="C42" s="1" t="s">
        <v>59</v>
      </c>
      <c r="D42" s="1" t="s">
        <v>198</v>
      </c>
      <c r="E42" s="1" t="s">
        <v>169</v>
      </c>
      <c r="F42" s="5">
        <v>34</v>
      </c>
      <c r="G42" s="91"/>
      <c r="H42" s="67">
        <f t="shared" ref="H42:H49" si="5">F42*G42</f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9"/>
      <c r="S42" s="70"/>
      <c r="T42" s="70"/>
    </row>
    <row r="43" spans="1:20" x14ac:dyDescent="0.35">
      <c r="A43" s="46" t="s">
        <v>25</v>
      </c>
      <c r="B43" s="2">
        <f t="shared" si="4"/>
        <v>4</v>
      </c>
      <c r="C43" t="s">
        <v>60</v>
      </c>
      <c r="D43" s="1" t="s">
        <v>199</v>
      </c>
      <c r="E43" s="1" t="s">
        <v>195</v>
      </c>
      <c r="F43" s="5">
        <v>38</v>
      </c>
      <c r="G43" s="91"/>
      <c r="H43" s="67">
        <f t="shared" si="5"/>
        <v>0</v>
      </c>
      <c r="I43" s="68"/>
      <c r="J43" s="68"/>
      <c r="K43" s="68"/>
      <c r="L43" s="68"/>
      <c r="M43" s="68"/>
      <c r="N43" s="68"/>
      <c r="O43" s="68"/>
      <c r="P43" s="68"/>
      <c r="Q43" s="68"/>
      <c r="R43" s="69"/>
      <c r="S43" s="70"/>
      <c r="T43" s="70"/>
    </row>
    <row r="44" spans="1:20" x14ac:dyDescent="0.35">
      <c r="A44" s="46" t="s">
        <v>25</v>
      </c>
      <c r="B44" s="2">
        <f t="shared" si="4"/>
        <v>5</v>
      </c>
      <c r="C44" s="1" t="s">
        <v>61</v>
      </c>
      <c r="D44" s="1" t="s">
        <v>200</v>
      </c>
      <c r="E44" s="1" t="s">
        <v>170</v>
      </c>
      <c r="F44" s="5">
        <v>22</v>
      </c>
      <c r="G44" s="91"/>
      <c r="H44" s="67">
        <f t="shared" si="5"/>
        <v>0</v>
      </c>
      <c r="I44" s="68"/>
      <c r="J44" s="68"/>
      <c r="K44" s="68"/>
      <c r="L44" s="68"/>
      <c r="M44" s="68"/>
      <c r="N44" s="68"/>
      <c r="O44" s="68"/>
      <c r="P44" s="68"/>
      <c r="Q44" s="68"/>
      <c r="R44" s="69"/>
      <c r="S44" s="70"/>
      <c r="T44" s="70"/>
    </row>
    <row r="45" spans="1:20" x14ac:dyDescent="0.35">
      <c r="A45" s="46" t="s">
        <v>25</v>
      </c>
      <c r="B45" s="2">
        <f t="shared" si="4"/>
        <v>6</v>
      </c>
      <c r="C45" s="1" t="s">
        <v>62</v>
      </c>
      <c r="D45" s="1" t="s">
        <v>201</v>
      </c>
      <c r="E45" s="1" t="s">
        <v>171</v>
      </c>
      <c r="F45" s="5">
        <v>16.5</v>
      </c>
      <c r="G45" s="91"/>
      <c r="H45" s="67">
        <f t="shared" si="5"/>
        <v>0</v>
      </c>
      <c r="I45" s="68"/>
      <c r="J45" s="68"/>
      <c r="K45" s="68"/>
      <c r="L45" s="68"/>
      <c r="M45" s="68"/>
      <c r="N45" s="68"/>
      <c r="O45" s="68"/>
      <c r="P45" s="68"/>
      <c r="Q45" s="68"/>
      <c r="R45" s="69"/>
      <c r="S45" s="70"/>
      <c r="T45" s="70"/>
    </row>
    <row r="46" spans="1:20" x14ac:dyDescent="0.35">
      <c r="A46" s="46" t="s">
        <v>25</v>
      </c>
      <c r="B46" s="2">
        <f t="shared" si="4"/>
        <v>7</v>
      </c>
      <c r="C46" s="18" t="s">
        <v>63</v>
      </c>
      <c r="D46" s="18" t="s">
        <v>202</v>
      </c>
      <c r="E46" s="18" t="s">
        <v>172</v>
      </c>
      <c r="F46" s="5">
        <v>22.5</v>
      </c>
      <c r="G46" s="91"/>
      <c r="H46" s="67">
        <f t="shared" si="5"/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9"/>
      <c r="S46" s="70"/>
      <c r="T46" s="70"/>
    </row>
    <row r="47" spans="1:20" x14ac:dyDescent="0.35">
      <c r="A47" s="46" t="s">
        <v>25</v>
      </c>
      <c r="B47" s="2">
        <f t="shared" si="4"/>
        <v>8</v>
      </c>
      <c r="C47" s="1" t="s">
        <v>64</v>
      </c>
      <c r="D47" s="1" t="s">
        <v>203</v>
      </c>
      <c r="E47" s="1" t="s">
        <v>173</v>
      </c>
      <c r="F47" s="5">
        <v>27.8</v>
      </c>
      <c r="G47" s="91"/>
      <c r="H47" s="67">
        <f t="shared" si="5"/>
        <v>0</v>
      </c>
      <c r="I47" s="68"/>
      <c r="J47" s="68"/>
      <c r="K47" s="68"/>
      <c r="L47" s="68"/>
      <c r="M47" s="68"/>
      <c r="N47" s="68"/>
      <c r="O47" s="68"/>
      <c r="P47" s="68"/>
      <c r="Q47" s="68"/>
      <c r="R47" s="69"/>
      <c r="S47" s="70"/>
      <c r="T47" s="70"/>
    </row>
    <row r="48" spans="1:20" x14ac:dyDescent="0.35">
      <c r="A48" s="46" t="s">
        <v>25</v>
      </c>
      <c r="B48" s="2">
        <f t="shared" si="4"/>
        <v>9</v>
      </c>
      <c r="C48" s="1" t="s">
        <v>65</v>
      </c>
      <c r="D48" s="1" t="s">
        <v>204</v>
      </c>
      <c r="E48" s="1" t="s">
        <v>174</v>
      </c>
      <c r="F48" s="5">
        <v>37</v>
      </c>
      <c r="G48" s="91"/>
      <c r="H48" s="67">
        <f t="shared" si="5"/>
        <v>0</v>
      </c>
      <c r="I48" s="68"/>
      <c r="J48" s="68"/>
      <c r="K48" s="68"/>
      <c r="L48" s="68"/>
      <c r="M48" s="68"/>
      <c r="N48" s="68"/>
      <c r="O48" s="68"/>
      <c r="P48" s="68"/>
      <c r="Q48" s="68"/>
      <c r="R48" s="69"/>
      <c r="S48" s="70"/>
      <c r="T48" s="70"/>
    </row>
    <row r="49" spans="1:20" x14ac:dyDescent="0.35">
      <c r="A49" s="46" t="s">
        <v>25</v>
      </c>
      <c r="B49" s="2">
        <f t="shared" si="4"/>
        <v>10</v>
      </c>
      <c r="C49" s="1" t="s">
        <v>66</v>
      </c>
      <c r="D49" s="1" t="s">
        <v>205</v>
      </c>
      <c r="E49" s="1" t="s">
        <v>175</v>
      </c>
      <c r="F49" s="5">
        <v>39.5</v>
      </c>
      <c r="G49" s="91"/>
      <c r="H49" s="67">
        <f t="shared" si="5"/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71">
        <f>SUM(F40:F49)/10</f>
        <v>28.18</v>
      </c>
      <c r="S49" s="70"/>
      <c r="T49" s="70"/>
    </row>
    <row r="50" spans="1:20" x14ac:dyDescent="0.35">
      <c r="A50" s="9" t="s">
        <v>21</v>
      </c>
      <c r="B50" s="9">
        <v>1</v>
      </c>
      <c r="C50" s="10" t="s">
        <v>250</v>
      </c>
      <c r="D50" s="11" t="s">
        <v>285</v>
      </c>
      <c r="E50" s="8" t="s">
        <v>306</v>
      </c>
      <c r="F50" s="12">
        <v>20</v>
      </c>
      <c r="G50" s="8"/>
      <c r="H50" s="66">
        <f>F50*G50</f>
        <v>0</v>
      </c>
      <c r="I50" s="68"/>
      <c r="J50" s="68"/>
      <c r="K50" s="68"/>
      <c r="L50" s="68"/>
      <c r="M50" s="68"/>
      <c r="N50" s="68"/>
      <c r="O50" s="68"/>
      <c r="P50" s="68"/>
      <c r="Q50" s="68"/>
      <c r="R50" s="69"/>
      <c r="S50" s="70"/>
      <c r="T50" s="70"/>
    </row>
    <row r="51" spans="1:20" x14ac:dyDescent="0.35">
      <c r="A51" s="46" t="s">
        <v>21</v>
      </c>
      <c r="B51" s="46">
        <f t="shared" ref="B51:B59" si="6">B50+1</f>
        <v>2</v>
      </c>
      <c r="C51" s="3" t="s">
        <v>250</v>
      </c>
      <c r="D51" s="4" t="s">
        <v>286</v>
      </c>
      <c r="E51" s="45" t="s">
        <v>306</v>
      </c>
      <c r="F51" s="5">
        <v>44.5</v>
      </c>
      <c r="G51" s="45"/>
      <c r="H51" s="67">
        <f t="shared" ref="H51:H58" si="7">F51*G51</f>
        <v>0</v>
      </c>
      <c r="I51" s="68"/>
      <c r="J51" s="68"/>
      <c r="K51" s="68"/>
      <c r="L51" s="68"/>
      <c r="M51" s="68"/>
      <c r="N51" s="68"/>
      <c r="O51" s="68"/>
      <c r="P51" s="68"/>
      <c r="Q51" s="68"/>
      <c r="R51" s="69"/>
      <c r="S51" s="70"/>
      <c r="T51" s="70"/>
    </row>
    <row r="52" spans="1:20" x14ac:dyDescent="0.35">
      <c r="A52" s="46" t="s">
        <v>21</v>
      </c>
      <c r="B52" s="46">
        <f t="shared" si="6"/>
        <v>3</v>
      </c>
      <c r="C52" s="3" t="s">
        <v>22</v>
      </c>
      <c r="D52" s="6" t="s">
        <v>287</v>
      </c>
      <c r="E52" s="45" t="s">
        <v>307</v>
      </c>
      <c r="F52" s="5">
        <v>16.5</v>
      </c>
      <c r="G52" s="45"/>
      <c r="H52" s="67">
        <f t="shared" si="7"/>
        <v>0</v>
      </c>
      <c r="I52" s="68"/>
      <c r="J52" s="68"/>
      <c r="K52" s="68"/>
      <c r="L52" s="68"/>
      <c r="M52" s="68"/>
      <c r="N52" s="68"/>
      <c r="O52" s="68"/>
      <c r="P52" s="68"/>
      <c r="Q52" s="68"/>
      <c r="R52" s="69"/>
      <c r="S52" s="70"/>
      <c r="T52" s="70"/>
    </row>
    <row r="53" spans="1:20" x14ac:dyDescent="0.35">
      <c r="A53" s="46" t="s">
        <v>21</v>
      </c>
      <c r="B53" s="46">
        <f t="shared" si="6"/>
        <v>4</v>
      </c>
      <c r="C53" s="3" t="s">
        <v>22</v>
      </c>
      <c r="D53" s="6" t="s">
        <v>290</v>
      </c>
      <c r="E53" s="45" t="s">
        <v>307</v>
      </c>
      <c r="F53" s="5">
        <v>16.5</v>
      </c>
      <c r="G53" s="45"/>
      <c r="H53" s="67">
        <f t="shared" si="7"/>
        <v>0</v>
      </c>
      <c r="I53" s="68"/>
      <c r="J53" s="68"/>
      <c r="K53" s="68"/>
      <c r="L53" s="68"/>
      <c r="M53" s="68"/>
      <c r="N53" s="68"/>
      <c r="O53" s="68"/>
      <c r="P53" s="68"/>
      <c r="Q53" s="68"/>
      <c r="R53" s="69"/>
      <c r="S53" s="70"/>
      <c r="T53" s="70"/>
    </row>
    <row r="54" spans="1:20" x14ac:dyDescent="0.35">
      <c r="A54" s="46" t="s">
        <v>21</v>
      </c>
      <c r="B54" s="46">
        <f t="shared" si="6"/>
        <v>5</v>
      </c>
      <c r="C54" s="6" t="s">
        <v>23</v>
      </c>
      <c r="D54" s="6" t="s">
        <v>288</v>
      </c>
      <c r="E54" s="45" t="s">
        <v>305</v>
      </c>
      <c r="F54" s="5">
        <v>25</v>
      </c>
      <c r="G54" s="45"/>
      <c r="H54" s="67">
        <f t="shared" si="7"/>
        <v>0</v>
      </c>
      <c r="I54" s="68"/>
      <c r="J54" s="68"/>
      <c r="K54" s="68"/>
      <c r="L54" s="68"/>
      <c r="M54" s="68"/>
      <c r="N54" s="68"/>
      <c r="O54" s="68"/>
      <c r="P54" s="68"/>
      <c r="Q54" s="68"/>
      <c r="R54" s="69"/>
      <c r="S54" s="70"/>
      <c r="T54" s="70"/>
    </row>
    <row r="55" spans="1:20" x14ac:dyDescent="0.35">
      <c r="A55" s="46" t="s">
        <v>21</v>
      </c>
      <c r="B55" s="46">
        <f t="shared" si="6"/>
        <v>6</v>
      </c>
      <c r="C55" s="6" t="s">
        <v>23</v>
      </c>
      <c r="D55" s="6" t="s">
        <v>289</v>
      </c>
      <c r="E55" s="45" t="s">
        <v>305</v>
      </c>
      <c r="F55" s="5">
        <v>35</v>
      </c>
      <c r="G55" s="45"/>
      <c r="H55" s="67">
        <f t="shared" si="7"/>
        <v>0</v>
      </c>
      <c r="I55" s="68"/>
      <c r="J55" s="68"/>
      <c r="K55" s="68"/>
      <c r="L55" s="68"/>
      <c r="M55" s="68"/>
      <c r="N55" s="68"/>
      <c r="O55" s="68"/>
      <c r="P55" s="68"/>
      <c r="Q55" s="68"/>
      <c r="R55" s="69"/>
      <c r="S55" s="70"/>
      <c r="T55" s="70"/>
    </row>
    <row r="56" spans="1:20" x14ac:dyDescent="0.35">
      <c r="A56" s="46" t="s">
        <v>21</v>
      </c>
      <c r="B56" s="46">
        <f t="shared" si="6"/>
        <v>7</v>
      </c>
      <c r="C56" s="3" t="s">
        <v>251</v>
      </c>
      <c r="D56" s="6" t="s">
        <v>291</v>
      </c>
      <c r="E56" s="45" t="s">
        <v>305</v>
      </c>
      <c r="F56" s="5">
        <v>38</v>
      </c>
      <c r="G56" s="45"/>
      <c r="H56" s="67">
        <f t="shared" si="7"/>
        <v>0</v>
      </c>
      <c r="I56" s="68"/>
      <c r="J56" s="68"/>
      <c r="K56" s="68"/>
      <c r="L56" s="68"/>
      <c r="M56" s="68"/>
      <c r="N56" s="68"/>
      <c r="O56" s="68"/>
      <c r="P56" s="68"/>
      <c r="Q56" s="68"/>
      <c r="R56" s="69"/>
      <c r="S56" s="70"/>
      <c r="T56" s="70"/>
    </row>
    <row r="57" spans="1:20" x14ac:dyDescent="0.35">
      <c r="A57" s="46" t="s">
        <v>21</v>
      </c>
      <c r="B57" s="46">
        <f t="shared" si="6"/>
        <v>8</v>
      </c>
      <c r="C57" s="3" t="s">
        <v>251</v>
      </c>
      <c r="D57" s="6" t="s">
        <v>289</v>
      </c>
      <c r="E57" s="45" t="s">
        <v>305</v>
      </c>
      <c r="F57" s="5">
        <v>48</v>
      </c>
      <c r="G57" s="45"/>
      <c r="H57" s="67">
        <f>F57*G57</f>
        <v>0</v>
      </c>
      <c r="I57" s="68"/>
      <c r="J57" s="68"/>
      <c r="K57" s="68"/>
      <c r="L57" s="68"/>
      <c r="M57" s="68"/>
      <c r="N57" s="68"/>
      <c r="O57" s="68"/>
      <c r="P57" s="68"/>
      <c r="Q57" s="68"/>
      <c r="R57" s="69"/>
      <c r="S57" s="70"/>
      <c r="T57" s="70"/>
    </row>
    <row r="58" spans="1:20" x14ac:dyDescent="0.35">
      <c r="A58" s="46" t="s">
        <v>21</v>
      </c>
      <c r="B58" s="46">
        <f t="shared" si="6"/>
        <v>9</v>
      </c>
      <c r="C58" s="3" t="s">
        <v>252</v>
      </c>
      <c r="D58" s="7" t="s">
        <v>292</v>
      </c>
      <c r="E58" s="45" t="s">
        <v>306</v>
      </c>
      <c r="F58" s="5">
        <v>23</v>
      </c>
      <c r="G58" s="45"/>
      <c r="H58" s="67">
        <f t="shared" si="7"/>
        <v>0</v>
      </c>
      <c r="I58" s="68"/>
      <c r="J58" s="68"/>
      <c r="K58" s="68"/>
      <c r="L58" s="68"/>
      <c r="M58" s="68"/>
      <c r="N58" s="68"/>
      <c r="O58" s="68"/>
      <c r="P58" s="68"/>
      <c r="Q58" s="68"/>
      <c r="R58" s="71">
        <f>SUM(F50:F58)/10</f>
        <v>26.65</v>
      </c>
      <c r="S58" s="70"/>
      <c r="T58" s="70"/>
    </row>
    <row r="59" spans="1:20" x14ac:dyDescent="0.35">
      <c r="A59" s="46" t="s">
        <v>21</v>
      </c>
      <c r="B59" s="46">
        <f t="shared" si="6"/>
        <v>10</v>
      </c>
      <c r="C59" s="3" t="s">
        <v>252</v>
      </c>
      <c r="D59" s="7" t="s">
        <v>293</v>
      </c>
      <c r="E59" s="45" t="s">
        <v>306</v>
      </c>
      <c r="F59" s="5">
        <v>35</v>
      </c>
      <c r="G59" s="45"/>
      <c r="H59" s="96">
        <f>F59*G59</f>
        <v>0</v>
      </c>
      <c r="I59" s="68"/>
      <c r="J59" s="68"/>
      <c r="K59" s="68"/>
      <c r="L59" s="68"/>
      <c r="M59" s="68"/>
      <c r="N59" s="68"/>
      <c r="O59" s="68"/>
      <c r="P59" s="68"/>
      <c r="Q59" s="68"/>
      <c r="R59" s="69"/>
      <c r="S59" s="70"/>
      <c r="T59" s="70"/>
    </row>
    <row r="60" spans="1:20" x14ac:dyDescent="0.35">
      <c r="A60" s="9" t="s">
        <v>32</v>
      </c>
      <c r="B60" s="9">
        <v>2</v>
      </c>
      <c r="C60" s="25" t="s">
        <v>67</v>
      </c>
      <c r="D60" s="33" t="s">
        <v>108</v>
      </c>
      <c r="E60" s="8" t="s">
        <v>308</v>
      </c>
      <c r="F60" s="95">
        <v>20.5</v>
      </c>
      <c r="G60" s="90"/>
      <c r="H60" s="66">
        <f>F60*G60</f>
        <v>0</v>
      </c>
      <c r="I60" s="68"/>
      <c r="J60" s="68"/>
      <c r="K60" s="68"/>
      <c r="L60" s="68"/>
      <c r="M60" s="68"/>
      <c r="N60" s="68"/>
      <c r="O60" s="68"/>
      <c r="P60" s="68"/>
      <c r="Q60" s="68"/>
      <c r="R60" s="69"/>
      <c r="S60" s="70"/>
      <c r="T60" s="70"/>
    </row>
    <row r="61" spans="1:20" x14ac:dyDescent="0.35">
      <c r="A61" s="46" t="s">
        <v>32</v>
      </c>
      <c r="B61" s="36">
        <v>3</v>
      </c>
      <c r="C61" s="37" t="s">
        <v>68</v>
      </c>
      <c r="D61" s="38" t="s">
        <v>109</v>
      </c>
      <c r="E61" s="35" t="s">
        <v>309</v>
      </c>
      <c r="F61" s="41">
        <v>18.5</v>
      </c>
      <c r="G61" s="92"/>
      <c r="H61" s="67">
        <f t="shared" ref="H61:H67" si="8">F61*G61</f>
        <v>0</v>
      </c>
      <c r="I61" s="68"/>
      <c r="J61" s="68"/>
      <c r="K61" s="68"/>
      <c r="L61" s="68"/>
      <c r="M61" s="68"/>
      <c r="N61" s="68"/>
      <c r="O61" s="68"/>
      <c r="P61" s="68"/>
      <c r="Q61" s="68"/>
      <c r="R61" s="69"/>
      <c r="S61" s="70"/>
      <c r="T61" s="70"/>
    </row>
    <row r="62" spans="1:20" s="26" customFormat="1" x14ac:dyDescent="0.35">
      <c r="A62" s="46" t="s">
        <v>32</v>
      </c>
      <c r="B62" s="36">
        <v>4</v>
      </c>
      <c r="C62" s="37" t="s">
        <v>69</v>
      </c>
      <c r="D62" s="38" t="s">
        <v>110</v>
      </c>
      <c r="E62" s="35" t="s">
        <v>310</v>
      </c>
      <c r="F62" s="41">
        <v>24</v>
      </c>
      <c r="G62" s="92"/>
      <c r="H62" s="67">
        <f t="shared" si="8"/>
        <v>0</v>
      </c>
      <c r="I62" s="68"/>
      <c r="J62" s="68"/>
      <c r="K62" s="68"/>
      <c r="L62" s="68"/>
      <c r="M62" s="68"/>
      <c r="N62" s="68"/>
      <c r="O62" s="68"/>
      <c r="P62" s="68"/>
      <c r="Q62" s="68"/>
      <c r="R62" s="69"/>
      <c r="S62" s="70"/>
      <c r="T62" s="70"/>
    </row>
    <row r="63" spans="1:20" s="26" customFormat="1" x14ac:dyDescent="0.35">
      <c r="A63" s="46" t="s">
        <v>32</v>
      </c>
      <c r="B63" s="36">
        <v>6</v>
      </c>
      <c r="C63" s="38" t="s">
        <v>70</v>
      </c>
      <c r="D63" s="38" t="s">
        <v>218</v>
      </c>
      <c r="E63" s="35" t="s">
        <v>311</v>
      </c>
      <c r="F63" s="41">
        <v>14.5</v>
      </c>
      <c r="G63" s="92"/>
      <c r="H63" s="67">
        <f t="shared" si="8"/>
        <v>0</v>
      </c>
      <c r="I63" s="68"/>
      <c r="J63" s="68"/>
      <c r="K63" s="68"/>
      <c r="L63" s="68"/>
      <c r="M63" s="68"/>
      <c r="N63" s="68"/>
      <c r="O63" s="68"/>
      <c r="P63" s="68"/>
      <c r="Q63" s="68"/>
      <c r="R63" s="69"/>
      <c r="S63" s="70"/>
      <c r="T63" s="70"/>
    </row>
    <row r="64" spans="1:20" s="26" customFormat="1" x14ac:dyDescent="0.35">
      <c r="A64" s="46" t="s">
        <v>32</v>
      </c>
      <c r="B64" s="36">
        <v>7</v>
      </c>
      <c r="C64" s="37" t="s">
        <v>71</v>
      </c>
      <c r="D64" s="38" t="s">
        <v>111</v>
      </c>
      <c r="E64" s="35" t="s">
        <v>311</v>
      </c>
      <c r="F64" s="41">
        <v>22</v>
      </c>
      <c r="G64" s="92"/>
      <c r="H64" s="67">
        <f t="shared" si="8"/>
        <v>0</v>
      </c>
      <c r="I64" s="68"/>
      <c r="J64" s="68"/>
      <c r="K64" s="68"/>
      <c r="L64" s="68"/>
      <c r="M64" s="68"/>
      <c r="N64" s="68"/>
      <c r="O64" s="68"/>
      <c r="P64" s="68"/>
      <c r="Q64" s="68"/>
      <c r="R64" s="69"/>
      <c r="S64" s="70"/>
      <c r="T64" s="70"/>
    </row>
    <row r="65" spans="1:20" s="26" customFormat="1" x14ac:dyDescent="0.35">
      <c r="A65" s="46" t="s">
        <v>32</v>
      </c>
      <c r="B65" s="36">
        <v>8</v>
      </c>
      <c r="C65" s="37" t="s">
        <v>72</v>
      </c>
      <c r="D65" s="38" t="s">
        <v>112</v>
      </c>
      <c r="E65" s="35" t="s">
        <v>311</v>
      </c>
      <c r="F65" s="41">
        <v>21</v>
      </c>
      <c r="G65" s="92"/>
      <c r="H65" s="67">
        <f t="shared" si="8"/>
        <v>0</v>
      </c>
      <c r="I65" s="68"/>
      <c r="J65" s="68"/>
      <c r="K65" s="68"/>
      <c r="L65" s="68"/>
      <c r="M65" s="68"/>
      <c r="N65" s="68"/>
      <c r="O65" s="68"/>
      <c r="P65" s="68"/>
      <c r="Q65" s="68"/>
      <c r="R65" s="69"/>
      <c r="S65" s="70"/>
      <c r="T65" s="70"/>
    </row>
    <row r="66" spans="1:20" s="26" customFormat="1" x14ac:dyDescent="0.35">
      <c r="A66" s="46" t="s">
        <v>32</v>
      </c>
      <c r="B66" s="36">
        <v>9</v>
      </c>
      <c r="C66" s="37" t="s">
        <v>72</v>
      </c>
      <c r="D66" s="38" t="s">
        <v>113</v>
      </c>
      <c r="E66" s="35" t="s">
        <v>311</v>
      </c>
      <c r="F66" s="41">
        <v>24</v>
      </c>
      <c r="G66" s="92"/>
      <c r="H66" s="67">
        <f t="shared" si="8"/>
        <v>0</v>
      </c>
      <c r="I66" s="68"/>
      <c r="J66" s="68"/>
      <c r="K66" s="68"/>
      <c r="L66" s="68"/>
      <c r="M66" s="68"/>
      <c r="N66" s="68"/>
      <c r="O66" s="68"/>
      <c r="P66" s="68"/>
      <c r="Q66" s="68"/>
      <c r="R66" s="69"/>
      <c r="S66" s="70"/>
      <c r="T66" s="70"/>
    </row>
    <row r="67" spans="1:20" s="26" customFormat="1" x14ac:dyDescent="0.35">
      <c r="A67" s="46" t="s">
        <v>32</v>
      </c>
      <c r="B67" s="46">
        <v>10</v>
      </c>
      <c r="C67" s="47" t="s">
        <v>73</v>
      </c>
      <c r="D67" s="49" t="s">
        <v>114</v>
      </c>
      <c r="E67" s="45" t="s">
        <v>312</v>
      </c>
      <c r="F67" s="41">
        <v>36</v>
      </c>
      <c r="G67" s="92"/>
      <c r="H67" s="67">
        <f t="shared" si="8"/>
        <v>0</v>
      </c>
      <c r="I67" s="68"/>
      <c r="J67" s="68"/>
      <c r="K67" s="68"/>
      <c r="L67" s="68"/>
      <c r="M67" s="68"/>
      <c r="N67" s="68"/>
      <c r="O67" s="68"/>
      <c r="P67" s="68"/>
      <c r="Q67" s="68"/>
      <c r="R67" s="71">
        <f>SUM(F58:F67)/10</f>
        <v>23.85</v>
      </c>
      <c r="S67" s="70"/>
      <c r="T67" s="70"/>
    </row>
    <row r="68" spans="1:20" s="26" customFormat="1" x14ac:dyDescent="0.35">
      <c r="A68" s="9" t="s">
        <v>28</v>
      </c>
      <c r="B68" s="9">
        <v>1</v>
      </c>
      <c r="C68" s="10" t="s">
        <v>74</v>
      </c>
      <c r="D68" s="11" t="s">
        <v>115</v>
      </c>
      <c r="E68" s="8" t="s">
        <v>220</v>
      </c>
      <c r="F68" s="12">
        <v>15.9</v>
      </c>
      <c r="G68" s="90"/>
      <c r="H68" s="66">
        <f>F68*G68</f>
        <v>0</v>
      </c>
      <c r="I68" s="68"/>
      <c r="J68" s="68"/>
      <c r="K68" s="68"/>
      <c r="L68" s="68"/>
      <c r="M68" s="68"/>
      <c r="N68" s="68"/>
      <c r="O68" s="68"/>
      <c r="P68" s="68"/>
      <c r="Q68" s="68"/>
      <c r="R68" s="69"/>
      <c r="S68" s="70"/>
      <c r="T68" s="70"/>
    </row>
    <row r="69" spans="1:20" s="26" customFormat="1" x14ac:dyDescent="0.35">
      <c r="A69" s="46" t="s">
        <v>28</v>
      </c>
      <c r="B69" s="2">
        <f t="shared" ref="B69:B77" si="9">B68+1</f>
        <v>2</v>
      </c>
      <c r="C69" s="21" t="s">
        <v>75</v>
      </c>
      <c r="D69" s="4" t="s">
        <v>116</v>
      </c>
      <c r="E69" s="1" t="s">
        <v>221</v>
      </c>
      <c r="F69" s="5">
        <v>17.899999999999999</v>
      </c>
      <c r="G69" s="91"/>
      <c r="H69" s="67">
        <f>F69*G69</f>
        <v>0</v>
      </c>
      <c r="I69" s="68"/>
      <c r="J69" s="68"/>
      <c r="K69" s="68"/>
      <c r="L69" s="68"/>
      <c r="M69" s="68"/>
      <c r="N69" s="68"/>
      <c r="O69" s="68"/>
      <c r="P69" s="68"/>
      <c r="Q69" s="68"/>
      <c r="R69" s="69"/>
      <c r="S69" s="70"/>
      <c r="T69" s="70"/>
    </row>
    <row r="70" spans="1:20" s="26" customFormat="1" x14ac:dyDescent="0.35">
      <c r="A70" s="46" t="s">
        <v>28</v>
      </c>
      <c r="B70" s="2">
        <f t="shared" si="9"/>
        <v>3</v>
      </c>
      <c r="C70" s="3" t="s">
        <v>76</v>
      </c>
      <c r="D70" s="4" t="s">
        <v>117</v>
      </c>
      <c r="E70" s="1" t="s">
        <v>221</v>
      </c>
      <c r="F70" s="5">
        <v>27.9</v>
      </c>
      <c r="G70" s="91"/>
      <c r="H70" s="67">
        <f t="shared" ref="H70:H77" si="10">F70*G70</f>
        <v>0</v>
      </c>
      <c r="I70" s="68"/>
      <c r="J70" s="68"/>
      <c r="K70" s="68"/>
      <c r="L70" s="68"/>
      <c r="M70" s="68"/>
      <c r="N70" s="68"/>
      <c r="O70" s="68"/>
      <c r="P70" s="68"/>
      <c r="Q70" s="68"/>
      <c r="R70" s="69"/>
      <c r="S70" s="70"/>
      <c r="T70" s="70"/>
    </row>
    <row r="71" spans="1:20" s="26" customFormat="1" x14ac:dyDescent="0.35">
      <c r="A71" s="46" t="s">
        <v>28</v>
      </c>
      <c r="B71" s="2">
        <f t="shared" si="9"/>
        <v>4</v>
      </c>
      <c r="C71" s="3" t="s">
        <v>77</v>
      </c>
      <c r="D71" s="6" t="s">
        <v>118</v>
      </c>
      <c r="E71" s="1" t="s">
        <v>222</v>
      </c>
      <c r="F71" s="5">
        <v>18.899999999999999</v>
      </c>
      <c r="G71" s="91"/>
      <c r="H71" s="67">
        <f t="shared" si="10"/>
        <v>0</v>
      </c>
      <c r="I71" s="68"/>
      <c r="J71" s="68"/>
      <c r="K71" s="68"/>
      <c r="L71" s="68"/>
      <c r="M71" s="68"/>
      <c r="N71" s="68"/>
      <c r="O71" s="68"/>
      <c r="P71" s="68"/>
      <c r="Q71" s="68"/>
      <c r="R71" s="69"/>
      <c r="S71" s="70"/>
      <c r="T71" s="70"/>
    </row>
    <row r="72" spans="1:20" s="26" customFormat="1" x14ac:dyDescent="0.35">
      <c r="A72" s="46" t="s">
        <v>28</v>
      </c>
      <c r="B72" s="2">
        <f t="shared" si="9"/>
        <v>5</v>
      </c>
      <c r="C72" s="6" t="s">
        <v>78</v>
      </c>
      <c r="D72" s="6" t="s">
        <v>119</v>
      </c>
      <c r="E72" s="1" t="s">
        <v>223</v>
      </c>
      <c r="F72" s="5">
        <v>26.9</v>
      </c>
      <c r="G72" s="91"/>
      <c r="H72" s="67">
        <f t="shared" si="10"/>
        <v>0</v>
      </c>
      <c r="I72" s="68"/>
      <c r="J72" s="68"/>
      <c r="K72" s="68"/>
      <c r="L72" s="68"/>
      <c r="M72" s="68"/>
      <c r="N72" s="68"/>
      <c r="O72" s="68"/>
      <c r="P72" s="68"/>
      <c r="Q72" s="68"/>
      <c r="R72" s="69"/>
      <c r="S72" s="70"/>
      <c r="T72" s="70"/>
    </row>
    <row r="73" spans="1:20" s="26" customFormat="1" x14ac:dyDescent="0.35">
      <c r="A73" s="46" t="s">
        <v>28</v>
      </c>
      <c r="B73" s="2">
        <f t="shared" si="9"/>
        <v>6</v>
      </c>
      <c r="C73" s="3" t="s">
        <v>74</v>
      </c>
      <c r="D73" s="6" t="s">
        <v>120</v>
      </c>
      <c r="E73" s="1" t="s">
        <v>220</v>
      </c>
      <c r="F73" s="5">
        <v>35.9</v>
      </c>
      <c r="G73" s="91"/>
      <c r="H73" s="67">
        <f t="shared" si="10"/>
        <v>0</v>
      </c>
      <c r="I73" s="68"/>
      <c r="J73" s="68"/>
      <c r="K73" s="68"/>
      <c r="L73" s="68"/>
      <c r="M73" s="68"/>
      <c r="N73" s="68"/>
      <c r="O73" s="68"/>
      <c r="P73" s="68"/>
      <c r="Q73" s="68"/>
      <c r="R73" s="69"/>
      <c r="S73" s="70"/>
      <c r="T73" s="70"/>
    </row>
    <row r="74" spans="1:20" s="26" customFormat="1" x14ac:dyDescent="0.35">
      <c r="A74" s="46" t="s">
        <v>28</v>
      </c>
      <c r="B74" s="2">
        <f t="shared" si="9"/>
        <v>7</v>
      </c>
      <c r="C74" s="22" t="s">
        <v>79</v>
      </c>
      <c r="D74" s="23" t="s">
        <v>219</v>
      </c>
      <c r="E74" s="18" t="s">
        <v>222</v>
      </c>
      <c r="F74" s="5">
        <v>38</v>
      </c>
      <c r="G74" s="91"/>
      <c r="H74" s="67">
        <f t="shared" si="10"/>
        <v>0</v>
      </c>
      <c r="I74" s="68"/>
      <c r="J74" s="68"/>
      <c r="K74" s="68"/>
      <c r="L74" s="68"/>
      <c r="M74" s="68"/>
      <c r="N74" s="68"/>
      <c r="O74" s="68"/>
      <c r="P74" s="68"/>
      <c r="Q74" s="68"/>
      <c r="R74" s="69"/>
      <c r="S74" s="70"/>
      <c r="T74" s="70"/>
    </row>
    <row r="75" spans="1:20" s="26" customFormat="1" x14ac:dyDescent="0.35">
      <c r="A75" s="46" t="s">
        <v>28</v>
      </c>
      <c r="B75" s="2">
        <f t="shared" si="9"/>
        <v>8</v>
      </c>
      <c r="C75" s="3" t="s">
        <v>75</v>
      </c>
      <c r="D75" s="6" t="s">
        <v>121</v>
      </c>
      <c r="E75" s="1" t="s">
        <v>221</v>
      </c>
      <c r="F75" s="5">
        <v>17.899999999999999</v>
      </c>
      <c r="G75" s="91"/>
      <c r="H75" s="67">
        <f t="shared" si="10"/>
        <v>0</v>
      </c>
      <c r="I75" s="68"/>
      <c r="J75" s="68"/>
      <c r="K75" s="68"/>
      <c r="L75" s="68"/>
      <c r="M75" s="68"/>
      <c r="N75" s="68"/>
      <c r="O75" s="68"/>
      <c r="P75" s="68"/>
      <c r="Q75" s="68"/>
      <c r="R75" s="69"/>
      <c r="S75" s="70"/>
      <c r="T75" s="70"/>
    </row>
    <row r="76" spans="1:20" s="26" customFormat="1" x14ac:dyDescent="0.35">
      <c r="A76" s="46" t="s">
        <v>28</v>
      </c>
      <c r="B76" s="2">
        <f t="shared" si="9"/>
        <v>9</v>
      </c>
      <c r="C76" s="3" t="s">
        <v>80</v>
      </c>
      <c r="D76" s="7" t="s">
        <v>122</v>
      </c>
      <c r="E76" s="1" t="s">
        <v>221</v>
      </c>
      <c r="F76" s="5">
        <v>27.9</v>
      </c>
      <c r="G76" s="91"/>
      <c r="H76" s="67">
        <f t="shared" si="10"/>
        <v>0</v>
      </c>
      <c r="I76" s="68"/>
      <c r="J76" s="68"/>
      <c r="K76" s="68"/>
      <c r="L76" s="68"/>
      <c r="M76" s="68"/>
      <c r="N76" s="68"/>
      <c r="O76" s="68"/>
      <c r="P76" s="68"/>
      <c r="Q76" s="68"/>
      <c r="R76" s="69"/>
      <c r="S76" s="70"/>
      <c r="T76" s="70"/>
    </row>
    <row r="77" spans="1:20" s="26" customFormat="1" x14ac:dyDescent="0.35">
      <c r="A77" s="46" t="s">
        <v>28</v>
      </c>
      <c r="B77" s="2">
        <f t="shared" si="9"/>
        <v>10</v>
      </c>
      <c r="C77" s="3" t="s">
        <v>75</v>
      </c>
      <c r="D77" s="7" t="s">
        <v>123</v>
      </c>
      <c r="E77" s="1" t="s">
        <v>221</v>
      </c>
      <c r="F77" s="5">
        <v>48</v>
      </c>
      <c r="G77" s="91"/>
      <c r="H77" s="67">
        <f t="shared" si="10"/>
        <v>0</v>
      </c>
      <c r="I77" s="68"/>
      <c r="J77" s="68"/>
      <c r="K77" s="68"/>
      <c r="L77" s="68"/>
      <c r="M77" s="68"/>
      <c r="N77" s="68"/>
      <c r="O77" s="68"/>
      <c r="P77" s="68"/>
      <c r="Q77" s="68"/>
      <c r="R77" s="71">
        <f>SUM(F68:F77)/10</f>
        <v>27.520000000000003</v>
      </c>
      <c r="S77" s="70"/>
      <c r="T77" s="70"/>
    </row>
    <row r="78" spans="1:20" s="26" customFormat="1" x14ac:dyDescent="0.35">
      <c r="A78" s="9" t="s">
        <v>231</v>
      </c>
      <c r="B78" s="9">
        <v>1</v>
      </c>
      <c r="C78" s="25" t="s">
        <v>81</v>
      </c>
      <c r="D78" s="33" t="s">
        <v>124</v>
      </c>
      <c r="E78" s="8" t="s">
        <v>224</v>
      </c>
      <c r="F78" s="40">
        <v>19.8</v>
      </c>
      <c r="G78" s="90"/>
      <c r="H78" s="66">
        <f>F78*G78</f>
        <v>0</v>
      </c>
      <c r="I78" s="68"/>
      <c r="J78" s="68"/>
      <c r="K78" s="68"/>
      <c r="L78" s="68"/>
      <c r="M78" s="68"/>
      <c r="N78" s="68"/>
      <c r="O78" s="68"/>
      <c r="P78" s="68"/>
      <c r="Q78" s="68"/>
      <c r="R78" s="69"/>
      <c r="S78" s="70"/>
      <c r="T78" s="70"/>
    </row>
    <row r="79" spans="1:20" s="26" customFormat="1" x14ac:dyDescent="0.35">
      <c r="A79" s="46" t="s">
        <v>231</v>
      </c>
      <c r="B79" s="28">
        <v>2</v>
      </c>
      <c r="C79" s="29" t="s">
        <v>82</v>
      </c>
      <c r="D79" s="31" t="s">
        <v>125</v>
      </c>
      <c r="E79" s="27" t="s">
        <v>225</v>
      </c>
      <c r="F79" s="30">
        <v>18.7</v>
      </c>
      <c r="G79" s="91"/>
      <c r="H79" s="67">
        <f>F79*G79</f>
        <v>0</v>
      </c>
      <c r="I79" s="68"/>
      <c r="J79" s="68"/>
      <c r="K79" s="68"/>
      <c r="L79" s="68"/>
      <c r="M79" s="68"/>
      <c r="N79" s="68"/>
      <c r="O79" s="68"/>
      <c r="P79" s="68"/>
      <c r="Q79" s="68"/>
      <c r="R79" s="69"/>
      <c r="S79" s="70"/>
      <c r="T79" s="70"/>
    </row>
    <row r="80" spans="1:20" s="26" customFormat="1" x14ac:dyDescent="0.35">
      <c r="A80" s="46" t="s">
        <v>231</v>
      </c>
      <c r="B80" s="28">
        <v>3</v>
      </c>
      <c r="C80" s="29" t="s">
        <v>83</v>
      </c>
      <c r="D80" s="31" t="s">
        <v>126</v>
      </c>
      <c r="E80" s="27" t="s">
        <v>226</v>
      </c>
      <c r="F80" s="30">
        <v>25.1</v>
      </c>
      <c r="G80" s="91"/>
      <c r="H80" s="67">
        <f t="shared" ref="H80:H87" si="11">F80*G80</f>
        <v>0</v>
      </c>
      <c r="I80" s="68"/>
      <c r="J80" s="68"/>
      <c r="K80" s="68"/>
      <c r="L80" s="68"/>
      <c r="M80" s="68"/>
      <c r="N80" s="68"/>
      <c r="O80" s="68"/>
      <c r="P80" s="68"/>
      <c r="Q80" s="68"/>
      <c r="R80" s="69"/>
      <c r="S80" s="70"/>
      <c r="T80" s="70"/>
    </row>
    <row r="81" spans="1:20" s="26" customFormat="1" x14ac:dyDescent="0.35">
      <c r="A81" s="46" t="s">
        <v>231</v>
      </c>
      <c r="B81" s="28">
        <v>4</v>
      </c>
      <c r="C81" s="29" t="s">
        <v>81</v>
      </c>
      <c r="D81" s="31" t="s">
        <v>127</v>
      </c>
      <c r="E81" s="27" t="s">
        <v>224</v>
      </c>
      <c r="F81" s="30">
        <v>21.7</v>
      </c>
      <c r="G81" s="91"/>
      <c r="H81" s="67">
        <f t="shared" si="11"/>
        <v>0</v>
      </c>
      <c r="I81" s="68"/>
      <c r="J81" s="68"/>
      <c r="K81" s="68"/>
      <c r="L81" s="68"/>
      <c r="M81" s="68"/>
      <c r="N81" s="68"/>
      <c r="O81" s="68"/>
      <c r="P81" s="68"/>
      <c r="Q81" s="68"/>
      <c r="R81" s="69"/>
      <c r="S81" s="70"/>
      <c r="T81" s="70"/>
    </row>
    <row r="82" spans="1:20" s="26" customFormat="1" x14ac:dyDescent="0.35">
      <c r="A82" s="46" t="s">
        <v>231</v>
      </c>
      <c r="B82" s="28">
        <v>5</v>
      </c>
      <c r="C82" s="29" t="s">
        <v>84</v>
      </c>
      <c r="D82" s="31" t="s">
        <v>128</v>
      </c>
      <c r="E82" s="27" t="s">
        <v>225</v>
      </c>
      <c r="F82" s="30">
        <v>22</v>
      </c>
      <c r="G82" s="91"/>
      <c r="H82" s="67">
        <f t="shared" si="11"/>
        <v>0</v>
      </c>
      <c r="I82" s="68"/>
      <c r="J82" s="68"/>
      <c r="K82" s="68"/>
      <c r="L82" s="68"/>
      <c r="M82" s="68"/>
      <c r="N82" s="68"/>
      <c r="O82" s="68"/>
      <c r="P82" s="68"/>
      <c r="Q82" s="68"/>
      <c r="R82" s="69"/>
      <c r="S82" s="70"/>
      <c r="T82" s="70"/>
    </row>
    <row r="83" spans="1:20" s="26" customFormat="1" x14ac:dyDescent="0.35">
      <c r="A83" s="46" t="s">
        <v>231</v>
      </c>
      <c r="B83" s="28">
        <v>6</v>
      </c>
      <c r="C83" s="31" t="s">
        <v>85</v>
      </c>
      <c r="D83" s="31" t="s">
        <v>129</v>
      </c>
      <c r="E83" s="27" t="s">
        <v>224</v>
      </c>
      <c r="F83" s="30">
        <v>19.899999999999999</v>
      </c>
      <c r="G83" s="91"/>
      <c r="H83" s="67">
        <f t="shared" si="11"/>
        <v>0</v>
      </c>
      <c r="I83" s="68"/>
      <c r="J83" s="68"/>
      <c r="K83" s="68"/>
      <c r="L83" s="68"/>
      <c r="M83" s="68"/>
      <c r="N83" s="68"/>
      <c r="O83" s="68"/>
      <c r="P83" s="68"/>
      <c r="Q83" s="68"/>
      <c r="R83" s="69"/>
      <c r="S83" s="70"/>
      <c r="T83" s="70"/>
    </row>
    <row r="84" spans="1:20" s="26" customFormat="1" x14ac:dyDescent="0.35">
      <c r="A84" s="46" t="s">
        <v>231</v>
      </c>
      <c r="B84" s="28">
        <v>7</v>
      </c>
      <c r="C84" s="29" t="s">
        <v>81</v>
      </c>
      <c r="D84" s="31" t="s">
        <v>130</v>
      </c>
      <c r="E84" s="27" t="s">
        <v>224</v>
      </c>
      <c r="F84" s="30">
        <v>29.5</v>
      </c>
      <c r="G84" s="91"/>
      <c r="H84" s="67">
        <f t="shared" si="11"/>
        <v>0</v>
      </c>
      <c r="I84" s="68"/>
      <c r="J84" s="68"/>
      <c r="K84" s="68"/>
      <c r="L84" s="68"/>
      <c r="M84" s="68"/>
      <c r="N84" s="68"/>
      <c r="O84" s="68"/>
      <c r="P84" s="68"/>
      <c r="Q84" s="68"/>
      <c r="R84" s="69"/>
      <c r="S84" s="70"/>
      <c r="T84" s="70"/>
    </row>
    <row r="85" spans="1:20" s="26" customFormat="1" x14ac:dyDescent="0.35">
      <c r="A85" s="46" t="s">
        <v>231</v>
      </c>
      <c r="B85" s="28">
        <v>8</v>
      </c>
      <c r="C85" s="29" t="s">
        <v>82</v>
      </c>
      <c r="D85" s="31" t="s">
        <v>131</v>
      </c>
      <c r="E85" s="27" t="s">
        <v>225</v>
      </c>
      <c r="F85" s="30">
        <v>32.299999999999997</v>
      </c>
      <c r="G85" s="91"/>
      <c r="H85" s="67">
        <f t="shared" si="11"/>
        <v>0</v>
      </c>
      <c r="I85" s="68"/>
      <c r="J85" s="68"/>
      <c r="K85" s="68"/>
      <c r="L85" s="68"/>
      <c r="M85" s="68"/>
      <c r="N85" s="68"/>
      <c r="O85" s="68"/>
      <c r="P85" s="68"/>
      <c r="Q85" s="68"/>
      <c r="R85" s="69"/>
      <c r="S85" s="70"/>
      <c r="T85" s="70"/>
    </row>
    <row r="86" spans="1:20" s="26" customFormat="1" x14ac:dyDescent="0.35">
      <c r="A86" s="46" t="s">
        <v>231</v>
      </c>
      <c r="B86" s="28">
        <v>9</v>
      </c>
      <c r="C86" s="29" t="s">
        <v>83</v>
      </c>
      <c r="D86" s="31" t="s">
        <v>132</v>
      </c>
      <c r="E86" s="27" t="s">
        <v>226</v>
      </c>
      <c r="F86" s="30">
        <v>35</v>
      </c>
      <c r="G86" s="91"/>
      <c r="H86" s="67">
        <f t="shared" si="11"/>
        <v>0</v>
      </c>
      <c r="I86" s="68"/>
      <c r="J86" s="68"/>
      <c r="K86" s="68"/>
      <c r="L86" s="68"/>
      <c r="M86" s="68"/>
      <c r="N86" s="68"/>
      <c r="O86" s="68"/>
      <c r="P86" s="68"/>
      <c r="Q86" s="68"/>
      <c r="R86" s="69"/>
      <c r="S86" s="70"/>
      <c r="T86" s="70"/>
    </row>
    <row r="87" spans="1:20" s="26" customFormat="1" x14ac:dyDescent="0.35">
      <c r="A87" s="46" t="s">
        <v>231</v>
      </c>
      <c r="B87" s="28">
        <v>10</v>
      </c>
      <c r="C87" s="29" t="s">
        <v>81</v>
      </c>
      <c r="D87" s="32" t="s">
        <v>133</v>
      </c>
      <c r="E87" s="27" t="s">
        <v>224</v>
      </c>
      <c r="F87" s="30">
        <v>39.6</v>
      </c>
      <c r="G87" s="91"/>
      <c r="H87" s="67">
        <f t="shared" si="11"/>
        <v>0</v>
      </c>
      <c r="I87" s="68"/>
      <c r="J87" s="68"/>
      <c r="K87" s="68"/>
      <c r="L87" s="68"/>
      <c r="M87" s="68"/>
      <c r="N87" s="68"/>
      <c r="O87" s="68"/>
      <c r="P87" s="68"/>
      <c r="Q87" s="68"/>
      <c r="R87" s="71">
        <f>SUM(F78:F87)/10</f>
        <v>26.360000000000003</v>
      </c>
      <c r="S87" s="70"/>
      <c r="T87" s="70"/>
    </row>
    <row r="88" spans="1:20" s="42" customFormat="1" x14ac:dyDescent="0.35">
      <c r="A88" s="9" t="s">
        <v>242</v>
      </c>
      <c r="B88" s="9">
        <v>1</v>
      </c>
      <c r="C88" s="24" t="s">
        <v>320</v>
      </c>
      <c r="D88" s="11" t="s">
        <v>298</v>
      </c>
      <c r="E88" s="8" t="s">
        <v>313</v>
      </c>
      <c r="F88" s="12">
        <v>20.9</v>
      </c>
      <c r="G88" s="90"/>
      <c r="H88" s="66">
        <f>F88*G88</f>
        <v>0</v>
      </c>
      <c r="I88" s="68"/>
      <c r="J88" s="68"/>
      <c r="K88" s="68"/>
      <c r="L88" s="68"/>
      <c r="M88" s="68"/>
      <c r="N88" s="68"/>
      <c r="O88" s="68"/>
      <c r="P88" s="68"/>
      <c r="Q88" s="68"/>
      <c r="R88" s="71"/>
      <c r="S88" s="70"/>
      <c r="T88" s="70"/>
    </row>
    <row r="89" spans="1:20" s="42" customFormat="1" x14ac:dyDescent="0.35">
      <c r="A89" s="46" t="s">
        <v>242</v>
      </c>
      <c r="B89" s="46">
        <v>2</v>
      </c>
      <c r="C89" s="47" t="s">
        <v>319</v>
      </c>
      <c r="D89" s="49" t="s">
        <v>294</v>
      </c>
      <c r="E89" s="45" t="s">
        <v>314</v>
      </c>
      <c r="F89" s="30">
        <v>23.9</v>
      </c>
      <c r="G89" s="91"/>
      <c r="H89" s="67">
        <f t="shared" ref="H89:H97" si="12">F89*G89</f>
        <v>0</v>
      </c>
      <c r="I89" s="68"/>
      <c r="J89" s="68"/>
      <c r="K89" s="68"/>
      <c r="L89" s="68"/>
      <c r="M89" s="68"/>
      <c r="N89" s="68"/>
      <c r="O89" s="68"/>
      <c r="P89" s="68"/>
      <c r="Q89" s="68"/>
      <c r="R89" s="71"/>
      <c r="S89" s="70"/>
      <c r="T89" s="70"/>
    </row>
    <row r="90" spans="1:20" s="42" customFormat="1" x14ac:dyDescent="0.35">
      <c r="A90" s="46" t="s">
        <v>242</v>
      </c>
      <c r="B90" s="46">
        <v>3</v>
      </c>
      <c r="C90" s="47" t="s">
        <v>318</v>
      </c>
      <c r="D90" s="49" t="s">
        <v>295</v>
      </c>
      <c r="E90" s="45" t="s">
        <v>314</v>
      </c>
      <c r="F90" s="30">
        <v>17.899999999999999</v>
      </c>
      <c r="G90" s="91"/>
      <c r="H90" s="67">
        <f t="shared" si="12"/>
        <v>0</v>
      </c>
      <c r="I90" s="68"/>
      <c r="J90" s="68"/>
      <c r="K90" s="68"/>
      <c r="L90" s="68"/>
      <c r="M90" s="68"/>
      <c r="N90" s="68"/>
      <c r="O90" s="68"/>
      <c r="P90" s="68"/>
      <c r="Q90" s="68"/>
      <c r="R90" s="71"/>
      <c r="S90" s="70"/>
      <c r="T90" s="70"/>
    </row>
    <row r="91" spans="1:20" s="42" customFormat="1" x14ac:dyDescent="0.35">
      <c r="A91" s="46" t="s">
        <v>242</v>
      </c>
      <c r="B91" s="46">
        <v>4</v>
      </c>
      <c r="C91" s="47" t="s">
        <v>318</v>
      </c>
      <c r="D91" s="49" t="s">
        <v>296</v>
      </c>
      <c r="E91" s="45" t="s">
        <v>314</v>
      </c>
      <c r="F91" s="30">
        <v>19.899999999999999</v>
      </c>
      <c r="G91" s="91"/>
      <c r="H91" s="67">
        <f t="shared" si="12"/>
        <v>0</v>
      </c>
      <c r="I91" s="68"/>
      <c r="J91" s="68"/>
      <c r="K91" s="68"/>
      <c r="L91" s="68"/>
      <c r="M91" s="68"/>
      <c r="N91" s="68"/>
      <c r="O91" s="68"/>
      <c r="P91" s="68"/>
      <c r="Q91" s="68"/>
      <c r="R91" s="71"/>
      <c r="S91" s="70"/>
      <c r="T91" s="70"/>
    </row>
    <row r="92" spans="1:20" s="42" customFormat="1" x14ac:dyDescent="0.35">
      <c r="A92" s="46" t="s">
        <v>242</v>
      </c>
      <c r="B92" s="46">
        <v>5</v>
      </c>
      <c r="C92" s="47" t="s">
        <v>319</v>
      </c>
      <c r="D92" s="49" t="s">
        <v>299</v>
      </c>
      <c r="E92" s="45" t="s">
        <v>314</v>
      </c>
      <c r="F92" s="30">
        <v>28.9</v>
      </c>
      <c r="G92" s="91"/>
      <c r="H92" s="67">
        <f t="shared" si="12"/>
        <v>0</v>
      </c>
      <c r="I92" s="68"/>
      <c r="J92" s="68"/>
      <c r="K92" s="68"/>
      <c r="L92" s="68"/>
      <c r="M92" s="68"/>
      <c r="N92" s="68"/>
      <c r="O92" s="68"/>
      <c r="P92" s="68"/>
      <c r="Q92" s="68"/>
      <c r="R92" s="71"/>
      <c r="S92" s="70"/>
      <c r="T92" s="70"/>
    </row>
    <row r="93" spans="1:20" s="42" customFormat="1" x14ac:dyDescent="0.35">
      <c r="A93" s="46" t="s">
        <v>242</v>
      </c>
      <c r="B93" s="46">
        <v>6</v>
      </c>
      <c r="C93" s="47" t="s">
        <v>319</v>
      </c>
      <c r="D93" s="49" t="s">
        <v>300</v>
      </c>
      <c r="E93" s="45" t="s">
        <v>314</v>
      </c>
      <c r="F93" s="30">
        <v>38.9</v>
      </c>
      <c r="G93" s="91"/>
      <c r="H93" s="67">
        <f t="shared" si="12"/>
        <v>0</v>
      </c>
      <c r="I93" s="68"/>
      <c r="J93" s="68"/>
      <c r="K93" s="68"/>
      <c r="L93" s="68"/>
      <c r="M93" s="68"/>
      <c r="N93" s="68"/>
      <c r="O93" s="68"/>
      <c r="P93" s="68"/>
      <c r="Q93" s="68"/>
      <c r="R93" s="71"/>
      <c r="S93" s="70"/>
      <c r="T93" s="70"/>
    </row>
    <row r="94" spans="1:20" s="42" customFormat="1" x14ac:dyDescent="0.35">
      <c r="A94" s="46" t="s">
        <v>242</v>
      </c>
      <c r="B94" s="46">
        <v>7</v>
      </c>
      <c r="C94" s="47" t="s">
        <v>321</v>
      </c>
      <c r="D94" s="49" t="s">
        <v>297</v>
      </c>
      <c r="E94" s="45" t="s">
        <v>314</v>
      </c>
      <c r="F94" s="30">
        <v>27.9</v>
      </c>
      <c r="G94" s="91"/>
      <c r="H94" s="67">
        <f t="shared" si="12"/>
        <v>0</v>
      </c>
      <c r="I94" s="68"/>
      <c r="J94" s="68"/>
      <c r="K94" s="68"/>
      <c r="L94" s="68"/>
      <c r="M94" s="68"/>
      <c r="N94" s="68"/>
      <c r="O94" s="68"/>
      <c r="P94" s="68"/>
      <c r="Q94" s="68"/>
      <c r="R94" s="71"/>
      <c r="S94" s="70"/>
      <c r="T94" s="70"/>
    </row>
    <row r="95" spans="1:20" s="42" customFormat="1" x14ac:dyDescent="0.35">
      <c r="A95" s="46" t="s">
        <v>242</v>
      </c>
      <c r="B95" s="46">
        <v>8</v>
      </c>
      <c r="C95" s="47" t="s">
        <v>322</v>
      </c>
      <c r="D95" s="49" t="s">
        <v>301</v>
      </c>
      <c r="E95" s="45" t="s">
        <v>315</v>
      </c>
      <c r="F95" s="30">
        <v>27.5</v>
      </c>
      <c r="G95" s="91"/>
      <c r="H95" s="67">
        <f t="shared" si="12"/>
        <v>0</v>
      </c>
      <c r="I95" s="68"/>
      <c r="J95" s="68"/>
      <c r="K95" s="68"/>
      <c r="L95" s="68"/>
      <c r="M95" s="68"/>
      <c r="N95" s="68"/>
      <c r="O95" s="68"/>
      <c r="P95" s="68"/>
      <c r="Q95" s="68"/>
      <c r="R95" s="71"/>
      <c r="S95" s="70"/>
      <c r="T95" s="70"/>
    </row>
    <row r="96" spans="1:20" s="42" customFormat="1" x14ac:dyDescent="0.35">
      <c r="A96" s="46" t="s">
        <v>242</v>
      </c>
      <c r="B96" s="46">
        <v>9</v>
      </c>
      <c r="C96" s="47" t="s">
        <v>323</v>
      </c>
      <c r="D96" s="49" t="s">
        <v>303</v>
      </c>
      <c r="E96" s="45" t="s">
        <v>316</v>
      </c>
      <c r="F96" s="30">
        <v>19.899999999999999</v>
      </c>
      <c r="G96" s="91"/>
      <c r="H96" s="67">
        <f t="shared" si="12"/>
        <v>0</v>
      </c>
      <c r="I96" s="68"/>
      <c r="J96" s="68"/>
      <c r="K96" s="68"/>
      <c r="L96" s="68"/>
      <c r="M96" s="68"/>
      <c r="N96" s="68"/>
      <c r="O96" s="68"/>
      <c r="P96" s="68"/>
      <c r="Q96" s="68"/>
      <c r="R96" s="71"/>
      <c r="S96" s="70"/>
      <c r="T96" s="70"/>
    </row>
    <row r="97" spans="1:20" s="42" customFormat="1" x14ac:dyDescent="0.35">
      <c r="A97" s="46" t="s">
        <v>242</v>
      </c>
      <c r="B97" s="46">
        <v>10</v>
      </c>
      <c r="C97" s="47" t="s">
        <v>324</v>
      </c>
      <c r="D97" s="49" t="s">
        <v>302</v>
      </c>
      <c r="E97" s="45" t="s">
        <v>316</v>
      </c>
      <c r="F97" s="30">
        <v>50</v>
      </c>
      <c r="G97" s="91"/>
      <c r="H97" s="67">
        <f t="shared" si="12"/>
        <v>0</v>
      </c>
      <c r="I97" s="68"/>
      <c r="J97" s="68"/>
      <c r="K97" s="68"/>
      <c r="L97" s="68"/>
      <c r="M97" s="68"/>
      <c r="N97" s="68"/>
      <c r="O97" s="68"/>
      <c r="P97" s="68"/>
      <c r="Q97" s="68"/>
      <c r="R97" s="71"/>
      <c r="S97" s="70"/>
      <c r="T97" s="70"/>
    </row>
    <row r="98" spans="1:20" s="26" customFormat="1" x14ac:dyDescent="0.35">
      <c r="A98" s="9" t="s">
        <v>232</v>
      </c>
      <c r="B98" s="9">
        <v>1</v>
      </c>
      <c r="C98" s="24" t="s">
        <v>86</v>
      </c>
      <c r="D98" s="11" t="s">
        <v>134</v>
      </c>
      <c r="E98" s="8" t="s">
        <v>270</v>
      </c>
      <c r="F98" s="12">
        <v>22</v>
      </c>
      <c r="G98" s="90"/>
      <c r="H98" s="66">
        <f>F98*G98</f>
        <v>0</v>
      </c>
      <c r="I98" s="68"/>
      <c r="J98" s="68"/>
      <c r="K98" s="68"/>
      <c r="L98" s="68"/>
      <c r="M98" s="68"/>
      <c r="N98" s="68"/>
      <c r="O98" s="68"/>
      <c r="P98" s="68"/>
      <c r="Q98" s="68"/>
      <c r="R98" s="69"/>
      <c r="S98" s="70"/>
      <c r="T98" s="70"/>
    </row>
    <row r="99" spans="1:20" s="26" customFormat="1" x14ac:dyDescent="0.35">
      <c r="A99" s="46" t="s">
        <v>232</v>
      </c>
      <c r="B99" s="2">
        <f t="shared" ref="B99:B107" si="13">B98+1</f>
        <v>2</v>
      </c>
      <c r="C99" s="97" t="s">
        <v>87</v>
      </c>
      <c r="D99" s="6" t="s">
        <v>135</v>
      </c>
      <c r="E99" s="1" t="s">
        <v>271</v>
      </c>
      <c r="F99" s="5">
        <v>23</v>
      </c>
      <c r="G99" s="91"/>
      <c r="H99" s="67">
        <f>F99*G99</f>
        <v>0</v>
      </c>
      <c r="I99" s="68"/>
      <c r="J99" s="68"/>
      <c r="K99" s="68"/>
      <c r="L99" s="68"/>
      <c r="M99" s="68"/>
      <c r="N99" s="68"/>
      <c r="O99" s="68"/>
      <c r="P99" s="68"/>
      <c r="Q99" s="68"/>
      <c r="R99" s="69"/>
      <c r="S99" s="70"/>
      <c r="T99" s="72"/>
    </row>
    <row r="100" spans="1:20" s="26" customFormat="1" x14ac:dyDescent="0.35">
      <c r="A100" s="46" t="s">
        <v>232</v>
      </c>
      <c r="B100" s="2">
        <f t="shared" si="13"/>
        <v>3</v>
      </c>
      <c r="C100" s="97" t="s">
        <v>87</v>
      </c>
      <c r="D100" s="6" t="s">
        <v>136</v>
      </c>
      <c r="E100" s="1" t="s">
        <v>271</v>
      </c>
      <c r="F100" s="5">
        <v>24</v>
      </c>
      <c r="G100" s="91"/>
      <c r="H100" s="67">
        <f t="shared" ref="H100:H107" si="14">F100*G100</f>
        <v>0</v>
      </c>
      <c r="I100" s="68"/>
      <c r="J100" s="68"/>
      <c r="K100" s="68"/>
      <c r="L100" s="68"/>
      <c r="M100" s="68"/>
      <c r="N100" s="68"/>
      <c r="O100" s="68"/>
      <c r="P100" s="68"/>
      <c r="Q100" s="68"/>
      <c r="R100" s="69"/>
      <c r="S100" s="70"/>
      <c r="T100" s="70"/>
    </row>
    <row r="101" spans="1:20" s="26" customFormat="1" x14ac:dyDescent="0.35">
      <c r="A101" s="46" t="s">
        <v>232</v>
      </c>
      <c r="B101" s="2">
        <f t="shared" si="13"/>
        <v>4</v>
      </c>
      <c r="C101" s="97" t="s">
        <v>88</v>
      </c>
      <c r="D101" s="6" t="s">
        <v>234</v>
      </c>
      <c r="E101" s="1" t="s">
        <v>272</v>
      </c>
      <c r="F101" s="5">
        <v>25</v>
      </c>
      <c r="G101" s="91"/>
      <c r="H101" s="67">
        <f t="shared" si="14"/>
        <v>0</v>
      </c>
      <c r="I101" s="68"/>
      <c r="J101" s="68"/>
      <c r="K101" s="68"/>
      <c r="L101" s="68"/>
      <c r="M101" s="68"/>
      <c r="N101" s="68"/>
      <c r="O101" s="68"/>
      <c r="P101" s="68"/>
      <c r="Q101" s="68"/>
      <c r="R101" s="69"/>
      <c r="S101" s="70"/>
      <c r="T101" s="70"/>
    </row>
    <row r="102" spans="1:20" s="26" customFormat="1" x14ac:dyDescent="0.35">
      <c r="A102" s="46" t="s">
        <v>232</v>
      </c>
      <c r="B102" s="2">
        <f t="shared" si="13"/>
        <v>5</v>
      </c>
      <c r="C102" s="97" t="s">
        <v>89</v>
      </c>
      <c r="D102" s="6" t="s">
        <v>137</v>
      </c>
      <c r="E102" s="1" t="s">
        <v>273</v>
      </c>
      <c r="F102" s="5">
        <v>23</v>
      </c>
      <c r="G102" s="91"/>
      <c r="H102" s="67">
        <f t="shared" si="14"/>
        <v>0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9"/>
      <c r="S102" s="70"/>
      <c r="T102" s="70"/>
    </row>
    <row r="103" spans="1:20" s="26" customFormat="1" x14ac:dyDescent="0.35">
      <c r="A103" s="46" t="s">
        <v>232</v>
      </c>
      <c r="B103" s="2">
        <f t="shared" si="13"/>
        <v>6</v>
      </c>
      <c r="C103" s="98" t="s">
        <v>87</v>
      </c>
      <c r="D103" s="6" t="s">
        <v>138</v>
      </c>
      <c r="E103" s="1" t="s">
        <v>271</v>
      </c>
      <c r="F103" s="5">
        <v>24</v>
      </c>
      <c r="G103" s="91"/>
      <c r="H103" s="67">
        <f t="shared" si="14"/>
        <v>0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69"/>
      <c r="S103" s="70"/>
      <c r="T103" s="70"/>
    </row>
    <row r="104" spans="1:20" s="26" customFormat="1" x14ac:dyDescent="0.35">
      <c r="A104" s="46" t="s">
        <v>232</v>
      </c>
      <c r="B104" s="2">
        <f t="shared" si="13"/>
        <v>7</v>
      </c>
      <c r="C104" s="97" t="s">
        <v>90</v>
      </c>
      <c r="D104" s="6" t="s">
        <v>139</v>
      </c>
      <c r="E104" s="1" t="s">
        <v>274</v>
      </c>
      <c r="F104" s="5">
        <v>21</v>
      </c>
      <c r="G104" s="91"/>
      <c r="H104" s="67">
        <f t="shared" si="14"/>
        <v>0</v>
      </c>
      <c r="I104" s="68"/>
      <c r="J104" s="68"/>
      <c r="K104" s="68"/>
      <c r="L104" s="68"/>
      <c r="M104" s="68"/>
      <c r="N104" s="68"/>
      <c r="O104" s="68"/>
      <c r="P104" s="68"/>
      <c r="Q104" s="68"/>
      <c r="R104" s="69"/>
      <c r="S104" s="70"/>
      <c r="T104" s="70"/>
    </row>
    <row r="105" spans="1:20" s="26" customFormat="1" x14ac:dyDescent="0.35">
      <c r="A105" s="46" t="s">
        <v>232</v>
      </c>
      <c r="B105" s="2">
        <f t="shared" si="13"/>
        <v>8</v>
      </c>
      <c r="C105" s="97" t="s">
        <v>86</v>
      </c>
      <c r="D105" s="6" t="s">
        <v>140</v>
      </c>
      <c r="E105" s="1" t="s">
        <v>270</v>
      </c>
      <c r="F105" s="5">
        <v>26</v>
      </c>
      <c r="G105" s="91"/>
      <c r="H105" s="67">
        <f t="shared" si="14"/>
        <v>0</v>
      </c>
      <c r="I105" s="68"/>
      <c r="J105" s="68"/>
      <c r="K105" s="68"/>
      <c r="L105" s="68"/>
      <c r="M105" s="68"/>
      <c r="N105" s="68"/>
      <c r="O105" s="68"/>
      <c r="P105" s="68"/>
      <c r="Q105" s="68"/>
      <c r="R105" s="69"/>
      <c r="S105" s="70"/>
      <c r="T105" s="70"/>
    </row>
    <row r="106" spans="1:20" s="26" customFormat="1" x14ac:dyDescent="0.35">
      <c r="A106" s="46" t="s">
        <v>232</v>
      </c>
      <c r="B106" s="2">
        <f t="shared" si="13"/>
        <v>9</v>
      </c>
      <c r="C106" s="97" t="s">
        <v>89</v>
      </c>
      <c r="D106" s="1" t="s">
        <v>141</v>
      </c>
      <c r="E106" s="1" t="s">
        <v>273</v>
      </c>
      <c r="F106" s="5">
        <v>26</v>
      </c>
      <c r="G106" s="91"/>
      <c r="H106" s="67">
        <f>F106*G106</f>
        <v>0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9"/>
      <c r="S106" s="70"/>
      <c r="T106" s="70"/>
    </row>
    <row r="107" spans="1:20" s="26" customFormat="1" x14ac:dyDescent="0.35">
      <c r="A107" s="46" t="s">
        <v>232</v>
      </c>
      <c r="B107" s="2">
        <f t="shared" si="13"/>
        <v>10</v>
      </c>
      <c r="C107" s="3" t="s">
        <v>90</v>
      </c>
      <c r="D107" s="7" t="s">
        <v>142</v>
      </c>
      <c r="E107" s="1" t="s">
        <v>274</v>
      </c>
      <c r="F107" s="5">
        <v>19</v>
      </c>
      <c r="G107" s="91"/>
      <c r="H107" s="67">
        <f t="shared" si="14"/>
        <v>0</v>
      </c>
      <c r="I107" s="68"/>
      <c r="J107" s="68"/>
      <c r="K107" s="68"/>
      <c r="L107" s="68"/>
      <c r="M107" s="68"/>
      <c r="N107" s="68"/>
      <c r="O107" s="68"/>
      <c r="P107" s="68"/>
      <c r="Q107" s="68"/>
      <c r="R107" s="71">
        <f>SUM(F98:F107)/10</f>
        <v>23.3</v>
      </c>
      <c r="S107" s="70"/>
      <c r="T107" s="70"/>
    </row>
    <row r="108" spans="1:20" s="42" customFormat="1" x14ac:dyDescent="0.35">
      <c r="A108" s="9" t="s">
        <v>254</v>
      </c>
      <c r="B108" s="9">
        <v>1</v>
      </c>
      <c r="C108" s="10" t="s">
        <v>255</v>
      </c>
      <c r="D108" s="55" t="s">
        <v>258</v>
      </c>
      <c r="E108" s="8" t="s">
        <v>268</v>
      </c>
      <c r="F108" s="13">
        <v>14.5</v>
      </c>
      <c r="G108" s="90"/>
      <c r="H108" s="66">
        <f>F108*G108</f>
        <v>0</v>
      </c>
      <c r="I108" s="68"/>
      <c r="J108" s="68"/>
      <c r="K108" s="68"/>
      <c r="L108" s="68"/>
      <c r="M108" s="68"/>
      <c r="N108" s="68"/>
      <c r="O108" s="68"/>
      <c r="P108" s="68"/>
      <c r="Q108" s="68"/>
      <c r="R108" s="71"/>
      <c r="S108" s="70"/>
      <c r="T108" s="70"/>
    </row>
    <row r="109" spans="1:20" s="42" customFormat="1" x14ac:dyDescent="0.35">
      <c r="A109" s="82" t="s">
        <v>254</v>
      </c>
      <c r="B109" s="46">
        <f t="shared" ref="B109:B117" si="15">B108+1</f>
        <v>2</v>
      </c>
      <c r="C109" s="3" t="s">
        <v>255</v>
      </c>
      <c r="D109" s="7" t="s">
        <v>259</v>
      </c>
      <c r="E109" s="45" t="s">
        <v>268</v>
      </c>
      <c r="F109" s="5">
        <v>17.5</v>
      </c>
      <c r="G109" s="91"/>
      <c r="H109" s="67">
        <f>F109*G109</f>
        <v>0</v>
      </c>
      <c r="I109" s="68"/>
      <c r="J109" s="68"/>
      <c r="K109" s="68"/>
      <c r="L109" s="68"/>
      <c r="M109" s="68"/>
      <c r="N109" s="68"/>
      <c r="O109" s="68"/>
      <c r="P109" s="68"/>
      <c r="Q109" s="68"/>
      <c r="R109" s="71"/>
      <c r="S109" s="70"/>
      <c r="T109" s="70"/>
    </row>
    <row r="110" spans="1:20" s="42" customFormat="1" x14ac:dyDescent="0.35">
      <c r="A110" s="82" t="s">
        <v>254</v>
      </c>
      <c r="B110" s="46">
        <f t="shared" si="15"/>
        <v>3</v>
      </c>
      <c r="C110" s="3" t="s">
        <v>255</v>
      </c>
      <c r="D110" s="7" t="s">
        <v>260</v>
      </c>
      <c r="E110" s="45" t="s">
        <v>268</v>
      </c>
      <c r="F110" s="5">
        <v>17.5</v>
      </c>
      <c r="G110" s="91"/>
      <c r="H110" s="67">
        <f t="shared" ref="H110:H117" si="16">F110*G110</f>
        <v>0</v>
      </c>
      <c r="I110" s="68"/>
      <c r="J110" s="68"/>
      <c r="K110" s="68"/>
      <c r="L110" s="68"/>
      <c r="M110" s="68"/>
      <c r="N110" s="68"/>
      <c r="O110" s="68"/>
      <c r="P110" s="68"/>
      <c r="Q110" s="68"/>
      <c r="R110" s="71"/>
      <c r="S110" s="70"/>
      <c r="T110" s="70"/>
    </row>
    <row r="111" spans="1:20" s="42" customFormat="1" x14ac:dyDescent="0.35">
      <c r="A111" s="82" t="s">
        <v>254</v>
      </c>
      <c r="B111" s="46">
        <f t="shared" si="15"/>
        <v>4</v>
      </c>
      <c r="C111" s="3" t="s">
        <v>255</v>
      </c>
      <c r="D111" s="7" t="s">
        <v>261</v>
      </c>
      <c r="E111" s="45" t="s">
        <v>268</v>
      </c>
      <c r="F111" s="5">
        <v>31.5</v>
      </c>
      <c r="G111" s="91"/>
      <c r="H111" s="67">
        <f t="shared" si="16"/>
        <v>0</v>
      </c>
      <c r="I111" s="68"/>
      <c r="J111" s="68"/>
      <c r="K111" s="68"/>
      <c r="L111" s="68"/>
      <c r="M111" s="68"/>
      <c r="N111" s="68"/>
      <c r="O111" s="68"/>
      <c r="P111" s="68"/>
      <c r="Q111" s="68"/>
      <c r="R111" s="71"/>
      <c r="S111" s="70"/>
      <c r="T111" s="70"/>
    </row>
    <row r="112" spans="1:20" s="42" customFormat="1" x14ac:dyDescent="0.35">
      <c r="A112" s="82" t="s">
        <v>253</v>
      </c>
      <c r="B112" s="46">
        <f t="shared" si="15"/>
        <v>5</v>
      </c>
      <c r="C112" s="3" t="s">
        <v>256</v>
      </c>
      <c r="D112" s="7" t="s">
        <v>262</v>
      </c>
      <c r="E112" s="45" t="s">
        <v>269</v>
      </c>
      <c r="F112" s="5">
        <v>19</v>
      </c>
      <c r="G112" s="91"/>
      <c r="H112" s="67">
        <f t="shared" si="16"/>
        <v>0</v>
      </c>
      <c r="I112" s="68"/>
      <c r="J112" s="68"/>
      <c r="K112" s="68"/>
      <c r="L112" s="68"/>
      <c r="M112" s="68"/>
      <c r="N112" s="68"/>
      <c r="O112" s="68"/>
      <c r="P112" s="68"/>
      <c r="Q112" s="68"/>
      <c r="R112" s="71"/>
      <c r="S112" s="70"/>
      <c r="T112" s="70"/>
    </row>
    <row r="113" spans="1:20" s="42" customFormat="1" x14ac:dyDescent="0.35">
      <c r="A113" s="82" t="s">
        <v>253</v>
      </c>
      <c r="B113" s="46">
        <f t="shared" si="15"/>
        <v>6</v>
      </c>
      <c r="C113" s="3" t="s">
        <v>304</v>
      </c>
      <c r="D113" s="7" t="s">
        <v>263</v>
      </c>
      <c r="E113" s="45" t="s">
        <v>269</v>
      </c>
      <c r="F113" s="5">
        <v>19</v>
      </c>
      <c r="G113" s="91"/>
      <c r="H113" s="67">
        <f t="shared" si="16"/>
        <v>0</v>
      </c>
      <c r="I113" s="68"/>
      <c r="J113" s="68"/>
      <c r="K113" s="68"/>
      <c r="L113" s="68"/>
      <c r="M113" s="68"/>
      <c r="N113" s="68"/>
      <c r="O113" s="68"/>
      <c r="P113" s="68"/>
      <c r="Q113" s="68"/>
      <c r="R113" s="71"/>
      <c r="S113" s="70"/>
      <c r="T113" s="70"/>
    </row>
    <row r="114" spans="1:20" s="42" customFormat="1" x14ac:dyDescent="0.35">
      <c r="A114" s="82" t="s">
        <v>253</v>
      </c>
      <c r="B114" s="46">
        <f t="shared" si="15"/>
        <v>7</v>
      </c>
      <c r="C114" s="3" t="s">
        <v>256</v>
      </c>
      <c r="D114" s="7" t="s">
        <v>264</v>
      </c>
      <c r="E114" s="45" t="s">
        <v>269</v>
      </c>
      <c r="F114" s="5">
        <v>21.5</v>
      </c>
      <c r="G114" s="91"/>
      <c r="H114" s="67">
        <f t="shared" si="16"/>
        <v>0</v>
      </c>
      <c r="I114" s="68"/>
      <c r="J114" s="68"/>
      <c r="K114" s="68"/>
      <c r="L114" s="68"/>
      <c r="M114" s="68"/>
      <c r="N114" s="68"/>
      <c r="O114" s="68"/>
      <c r="P114" s="68"/>
      <c r="Q114" s="68"/>
      <c r="R114" s="71"/>
      <c r="S114" s="70"/>
      <c r="T114" s="70"/>
    </row>
    <row r="115" spans="1:20" s="42" customFormat="1" x14ac:dyDescent="0.35">
      <c r="A115" s="82" t="s">
        <v>253</v>
      </c>
      <c r="B115" s="46">
        <f t="shared" si="15"/>
        <v>8</v>
      </c>
      <c r="C115" s="3" t="s">
        <v>256</v>
      </c>
      <c r="D115" s="7" t="s">
        <v>265</v>
      </c>
      <c r="E115" s="45" t="s">
        <v>269</v>
      </c>
      <c r="F115" s="5">
        <v>21.5</v>
      </c>
      <c r="G115" s="91"/>
      <c r="H115" s="67">
        <f t="shared" si="16"/>
        <v>0</v>
      </c>
      <c r="I115" s="68"/>
      <c r="J115" s="68"/>
      <c r="K115" s="68"/>
      <c r="L115" s="68"/>
      <c r="M115" s="68"/>
      <c r="N115" s="68"/>
      <c r="O115" s="68"/>
      <c r="P115" s="68"/>
      <c r="Q115" s="68"/>
      <c r="R115" s="71"/>
      <c r="S115" s="70"/>
      <c r="T115" s="70"/>
    </row>
    <row r="116" spans="1:20" s="42" customFormat="1" x14ac:dyDescent="0.35">
      <c r="A116" s="82" t="s">
        <v>253</v>
      </c>
      <c r="B116" s="46">
        <f t="shared" si="15"/>
        <v>9</v>
      </c>
      <c r="C116" s="3" t="s">
        <v>257</v>
      </c>
      <c r="D116" s="7" t="s">
        <v>266</v>
      </c>
      <c r="E116" s="45" t="s">
        <v>269</v>
      </c>
      <c r="F116" s="5">
        <v>27.5</v>
      </c>
      <c r="G116" s="91"/>
      <c r="H116" s="67">
        <f t="shared" si="16"/>
        <v>0</v>
      </c>
      <c r="I116" s="68"/>
      <c r="J116" s="68"/>
      <c r="K116" s="68"/>
      <c r="L116" s="68"/>
      <c r="M116" s="68"/>
      <c r="N116" s="68"/>
      <c r="O116" s="68"/>
      <c r="P116" s="68"/>
      <c r="Q116" s="68"/>
      <c r="R116" s="71"/>
      <c r="S116" s="70"/>
      <c r="T116" s="70"/>
    </row>
    <row r="117" spans="1:20" s="42" customFormat="1" x14ac:dyDescent="0.35">
      <c r="A117" s="82" t="s">
        <v>253</v>
      </c>
      <c r="B117" s="46">
        <f t="shared" si="15"/>
        <v>10</v>
      </c>
      <c r="C117" s="3" t="s">
        <v>256</v>
      </c>
      <c r="D117" s="7" t="s">
        <v>267</v>
      </c>
      <c r="E117" s="45" t="s">
        <v>269</v>
      </c>
      <c r="F117" s="5">
        <v>31.5</v>
      </c>
      <c r="G117" s="91"/>
      <c r="H117" s="67">
        <f t="shared" si="16"/>
        <v>0</v>
      </c>
      <c r="I117" s="68"/>
      <c r="J117" s="68"/>
      <c r="K117" s="68"/>
      <c r="L117" s="68"/>
      <c r="M117" s="68"/>
      <c r="N117" s="68"/>
      <c r="O117" s="68"/>
      <c r="P117" s="68"/>
      <c r="Q117" s="68"/>
      <c r="R117" s="71"/>
      <c r="S117" s="70"/>
      <c r="T117" s="70"/>
    </row>
    <row r="118" spans="1:20" s="26" customFormat="1" x14ac:dyDescent="0.35">
      <c r="A118" s="9" t="s">
        <v>24</v>
      </c>
      <c r="B118" s="9">
        <v>1</v>
      </c>
      <c r="C118" s="8" t="s">
        <v>92</v>
      </c>
      <c r="D118" s="8" t="s">
        <v>143</v>
      </c>
      <c r="E118" s="8" t="s">
        <v>177</v>
      </c>
      <c r="F118" s="13">
        <v>19</v>
      </c>
      <c r="G118" s="90"/>
      <c r="H118" s="66">
        <f>F118*G118</f>
        <v>0</v>
      </c>
      <c r="I118" s="68"/>
      <c r="J118" s="68"/>
      <c r="K118" s="68"/>
      <c r="L118" s="68"/>
      <c r="M118" s="68"/>
      <c r="N118" s="68"/>
      <c r="O118" s="68"/>
      <c r="P118" s="68"/>
      <c r="Q118" s="68"/>
      <c r="R118" s="69"/>
      <c r="S118" s="70"/>
      <c r="T118" s="70"/>
    </row>
    <row r="119" spans="1:20" s="26" customFormat="1" x14ac:dyDescent="0.35">
      <c r="A119" s="46" t="s">
        <v>24</v>
      </c>
      <c r="B119" s="2">
        <f t="shared" ref="B119:B127" si="17">B118+1</f>
        <v>2</v>
      </c>
      <c r="C119" s="1" t="s">
        <v>93</v>
      </c>
      <c r="D119" s="1" t="s">
        <v>144</v>
      </c>
      <c r="E119" s="1" t="s">
        <v>176</v>
      </c>
      <c r="F119" s="5">
        <v>21</v>
      </c>
      <c r="G119" s="91"/>
      <c r="H119" s="67">
        <f>F119*G119</f>
        <v>0</v>
      </c>
      <c r="I119" s="68"/>
      <c r="J119" s="68"/>
      <c r="K119" s="68"/>
      <c r="L119" s="68"/>
      <c r="M119" s="68"/>
      <c r="N119" s="68"/>
      <c r="O119" s="68"/>
      <c r="P119" s="68"/>
      <c r="Q119" s="68"/>
      <c r="R119" s="69"/>
      <c r="S119" s="70"/>
      <c r="T119" s="70"/>
    </row>
    <row r="120" spans="1:20" s="26" customFormat="1" x14ac:dyDescent="0.35">
      <c r="A120" s="46" t="s">
        <v>24</v>
      </c>
      <c r="B120" s="2">
        <f t="shared" si="17"/>
        <v>3</v>
      </c>
      <c r="C120" s="1" t="s">
        <v>94</v>
      </c>
      <c r="D120" s="1" t="s">
        <v>145</v>
      </c>
      <c r="E120" s="1" t="s">
        <v>177</v>
      </c>
      <c r="F120" s="5">
        <v>20</v>
      </c>
      <c r="G120" s="91"/>
      <c r="H120" s="67">
        <f t="shared" ref="H120:H127" si="18">F120*G120</f>
        <v>0</v>
      </c>
      <c r="I120" s="68"/>
      <c r="J120" s="68"/>
      <c r="K120" s="68"/>
      <c r="L120" s="68"/>
      <c r="M120" s="68"/>
      <c r="N120" s="68"/>
      <c r="O120" s="68"/>
      <c r="P120" s="68"/>
      <c r="Q120" s="68"/>
      <c r="R120" s="69"/>
      <c r="S120" s="70"/>
      <c r="T120" s="70"/>
    </row>
    <row r="121" spans="1:20" s="26" customFormat="1" x14ac:dyDescent="0.35">
      <c r="A121" s="46" t="s">
        <v>24</v>
      </c>
      <c r="B121" s="2">
        <f t="shared" si="17"/>
        <v>4</v>
      </c>
      <c r="C121" s="1" t="s">
        <v>95</v>
      </c>
      <c r="D121" s="1" t="s">
        <v>145</v>
      </c>
      <c r="E121" s="45" t="s">
        <v>177</v>
      </c>
      <c r="F121" s="5">
        <v>35</v>
      </c>
      <c r="G121" s="91"/>
      <c r="H121" s="67">
        <f t="shared" si="18"/>
        <v>0</v>
      </c>
      <c r="I121" s="68"/>
      <c r="J121" s="68"/>
      <c r="K121" s="68"/>
      <c r="L121" s="68"/>
      <c r="M121" s="68"/>
      <c r="N121" s="68"/>
      <c r="O121" s="68"/>
      <c r="P121" s="68"/>
      <c r="Q121" s="68"/>
      <c r="R121" s="69"/>
      <c r="S121" s="70"/>
      <c r="T121" s="70"/>
    </row>
    <row r="122" spans="1:20" s="26" customFormat="1" x14ac:dyDescent="0.35">
      <c r="A122" s="46" t="s">
        <v>24</v>
      </c>
      <c r="B122" s="2">
        <f t="shared" si="17"/>
        <v>5</v>
      </c>
      <c r="C122" s="1" t="s">
        <v>96</v>
      </c>
      <c r="D122" s="1" t="s">
        <v>146</v>
      </c>
      <c r="E122" s="45" t="s">
        <v>177</v>
      </c>
      <c r="F122" s="5">
        <v>25</v>
      </c>
      <c r="G122" s="91"/>
      <c r="H122" s="67">
        <f t="shared" si="18"/>
        <v>0</v>
      </c>
      <c r="I122" s="68"/>
      <c r="J122" s="68"/>
      <c r="K122" s="68"/>
      <c r="L122" s="68"/>
      <c r="M122" s="68"/>
      <c r="N122" s="68"/>
      <c r="O122" s="68"/>
      <c r="P122" s="68"/>
      <c r="Q122" s="68"/>
      <c r="R122" s="69"/>
      <c r="S122" s="70"/>
      <c r="T122" s="70"/>
    </row>
    <row r="123" spans="1:20" s="26" customFormat="1" x14ac:dyDescent="0.35">
      <c r="A123" s="46" t="s">
        <v>24</v>
      </c>
      <c r="B123" s="2">
        <f t="shared" si="17"/>
        <v>6</v>
      </c>
      <c r="C123" s="1" t="s">
        <v>97</v>
      </c>
      <c r="D123" s="1" t="s">
        <v>147</v>
      </c>
      <c r="E123" s="1" t="s">
        <v>178</v>
      </c>
      <c r="F123" s="5">
        <v>29</v>
      </c>
      <c r="G123" s="91"/>
      <c r="H123" s="67">
        <f t="shared" si="18"/>
        <v>0</v>
      </c>
      <c r="I123" s="68"/>
      <c r="J123" s="68"/>
      <c r="K123" s="68"/>
      <c r="L123" s="68"/>
      <c r="M123" s="68"/>
      <c r="N123" s="68"/>
      <c r="O123" s="68"/>
      <c r="P123" s="68"/>
      <c r="Q123" s="68"/>
      <c r="R123" s="69"/>
      <c r="S123" s="70"/>
      <c r="T123" s="70"/>
    </row>
    <row r="124" spans="1:20" s="26" customFormat="1" x14ac:dyDescent="0.35">
      <c r="A124" s="46" t="s">
        <v>24</v>
      </c>
      <c r="B124" s="2">
        <f t="shared" si="17"/>
        <v>7</v>
      </c>
      <c r="C124" s="1" t="s">
        <v>98</v>
      </c>
      <c r="D124" s="1" t="s">
        <v>148</v>
      </c>
      <c r="E124" s="45" t="s">
        <v>177</v>
      </c>
      <c r="F124" s="5">
        <v>25</v>
      </c>
      <c r="G124" s="91"/>
      <c r="H124" s="67">
        <f t="shared" si="18"/>
        <v>0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9"/>
      <c r="S124" s="70"/>
      <c r="T124" s="70"/>
    </row>
    <row r="125" spans="1:20" s="26" customFormat="1" x14ac:dyDescent="0.35">
      <c r="A125" s="46" t="s">
        <v>24</v>
      </c>
      <c r="B125" s="2">
        <f t="shared" si="17"/>
        <v>8</v>
      </c>
      <c r="C125" s="1" t="s">
        <v>99</v>
      </c>
      <c r="D125" s="1" t="s">
        <v>149</v>
      </c>
      <c r="E125" s="45" t="s">
        <v>177</v>
      </c>
      <c r="F125" s="5">
        <v>17</v>
      </c>
      <c r="G125" s="91"/>
      <c r="H125" s="67">
        <f t="shared" si="18"/>
        <v>0</v>
      </c>
      <c r="I125" s="68"/>
      <c r="J125" s="68"/>
      <c r="K125" s="68"/>
      <c r="L125" s="68"/>
      <c r="M125" s="68"/>
      <c r="N125" s="68"/>
      <c r="O125" s="68"/>
      <c r="P125" s="68"/>
      <c r="Q125" s="68"/>
      <c r="R125" s="69"/>
      <c r="S125" s="70"/>
      <c r="T125" s="70"/>
    </row>
    <row r="126" spans="1:20" s="26" customFormat="1" x14ac:dyDescent="0.35">
      <c r="A126" s="46" t="s">
        <v>24</v>
      </c>
      <c r="B126" s="2">
        <f t="shared" si="17"/>
        <v>9</v>
      </c>
      <c r="C126" s="1" t="s">
        <v>100</v>
      </c>
      <c r="D126" s="1" t="s">
        <v>150</v>
      </c>
      <c r="E126" s="45" t="s">
        <v>177</v>
      </c>
      <c r="F126" s="5">
        <v>38</v>
      </c>
      <c r="G126" s="91"/>
      <c r="H126" s="67">
        <f t="shared" si="18"/>
        <v>0</v>
      </c>
      <c r="I126" s="68"/>
      <c r="J126" s="68"/>
      <c r="K126" s="68"/>
      <c r="L126" s="68"/>
      <c r="M126" s="68"/>
      <c r="N126" s="68"/>
      <c r="O126" s="68"/>
      <c r="P126" s="68"/>
      <c r="Q126" s="68"/>
      <c r="R126" s="69"/>
      <c r="S126" s="70"/>
      <c r="T126" s="70"/>
    </row>
    <row r="127" spans="1:20" s="26" customFormat="1" x14ac:dyDescent="0.35">
      <c r="A127" s="46" t="s">
        <v>24</v>
      </c>
      <c r="B127" s="2">
        <f t="shared" si="17"/>
        <v>10</v>
      </c>
      <c r="C127" s="1" t="s">
        <v>91</v>
      </c>
      <c r="D127" s="1" t="s">
        <v>151</v>
      </c>
      <c r="E127" s="45" t="s">
        <v>177</v>
      </c>
      <c r="F127" s="5">
        <v>45</v>
      </c>
      <c r="G127" s="91"/>
      <c r="H127" s="67">
        <f t="shared" si="18"/>
        <v>0</v>
      </c>
      <c r="I127" s="68"/>
      <c r="J127" s="68"/>
      <c r="K127" s="68"/>
      <c r="L127" s="68"/>
      <c r="M127" s="68"/>
      <c r="N127" s="68"/>
      <c r="O127" s="68"/>
      <c r="P127" s="68"/>
      <c r="Q127" s="68"/>
      <c r="R127" s="71">
        <f>SUM(F118:F127)/10</f>
        <v>27.4</v>
      </c>
      <c r="S127" s="70"/>
      <c r="T127" s="70"/>
    </row>
    <row r="128" spans="1:20" s="26" customFormat="1" x14ac:dyDescent="0.35">
      <c r="A128" s="9" t="s">
        <v>5</v>
      </c>
      <c r="B128" s="9">
        <v>1</v>
      </c>
      <c r="C128" s="10" t="s">
        <v>6</v>
      </c>
      <c r="D128" s="11" t="s">
        <v>7</v>
      </c>
      <c r="E128" s="8" t="s">
        <v>179</v>
      </c>
      <c r="F128" s="12">
        <v>21</v>
      </c>
      <c r="G128" s="90"/>
      <c r="H128" s="66">
        <f>F128*G128</f>
        <v>0</v>
      </c>
      <c r="I128" s="68"/>
      <c r="J128" s="68"/>
      <c r="K128" s="68"/>
      <c r="L128" s="68"/>
      <c r="M128" s="68"/>
      <c r="N128" s="68"/>
      <c r="O128" s="68"/>
      <c r="P128" s="68"/>
      <c r="Q128" s="68"/>
      <c r="R128" s="69"/>
      <c r="S128" s="70"/>
      <c r="T128" s="70"/>
    </row>
    <row r="129" spans="1:20" s="26" customFormat="1" x14ac:dyDescent="0.35">
      <c r="A129" s="46" t="s">
        <v>5</v>
      </c>
      <c r="B129" s="2">
        <f t="shared" ref="B129:B137" si="19">B128+1</f>
        <v>2</v>
      </c>
      <c r="C129" s="19" t="s">
        <v>238</v>
      </c>
      <c r="D129" s="6" t="s">
        <v>239</v>
      </c>
      <c r="E129" s="1" t="s">
        <v>240</v>
      </c>
      <c r="F129" s="5">
        <v>29</v>
      </c>
      <c r="G129" s="91"/>
      <c r="H129" s="67">
        <f>F129*G129</f>
        <v>0</v>
      </c>
      <c r="I129" s="68"/>
      <c r="J129" s="68"/>
      <c r="K129" s="68"/>
      <c r="L129" s="68"/>
      <c r="M129" s="68"/>
      <c r="N129" s="68"/>
      <c r="O129" s="68"/>
      <c r="P129" s="68"/>
      <c r="Q129" s="68"/>
      <c r="R129" s="69"/>
      <c r="S129" s="70"/>
      <c r="T129" s="70"/>
    </row>
    <row r="130" spans="1:20" s="26" customFormat="1" x14ac:dyDescent="0.35">
      <c r="A130" s="46" t="s">
        <v>5</v>
      </c>
      <c r="B130" s="2">
        <f t="shared" si="19"/>
        <v>3</v>
      </c>
      <c r="C130" s="3" t="s">
        <v>8</v>
      </c>
      <c r="D130" s="6" t="s">
        <v>31</v>
      </c>
      <c r="E130" s="1" t="s">
        <v>180</v>
      </c>
      <c r="F130" s="5">
        <v>27</v>
      </c>
      <c r="G130" s="91"/>
      <c r="H130" s="67">
        <f t="shared" ref="H130:H137" si="20">F130*G130</f>
        <v>0</v>
      </c>
      <c r="I130" s="68"/>
      <c r="J130" s="68"/>
      <c r="K130" s="68"/>
      <c r="L130" s="68"/>
      <c r="M130" s="68"/>
      <c r="N130" s="68"/>
      <c r="O130" s="68"/>
      <c r="P130" s="68"/>
      <c r="Q130" s="68"/>
      <c r="R130" s="69"/>
      <c r="S130" s="70"/>
      <c r="T130" s="70"/>
    </row>
    <row r="131" spans="1:20" s="26" customFormat="1" x14ac:dyDescent="0.35">
      <c r="A131" s="46" t="s">
        <v>5</v>
      </c>
      <c r="B131" s="2">
        <f t="shared" si="19"/>
        <v>4</v>
      </c>
      <c r="C131" s="3" t="s">
        <v>29</v>
      </c>
      <c r="D131" s="6" t="s">
        <v>30</v>
      </c>
      <c r="E131" s="1" t="s">
        <v>181</v>
      </c>
      <c r="F131" s="5">
        <v>34</v>
      </c>
      <c r="G131" s="91"/>
      <c r="H131" s="67">
        <f t="shared" si="20"/>
        <v>0</v>
      </c>
      <c r="I131" s="68"/>
      <c r="J131" s="68"/>
      <c r="K131" s="68"/>
      <c r="L131" s="68"/>
      <c r="M131" s="68"/>
      <c r="N131" s="68"/>
      <c r="O131" s="68"/>
      <c r="P131" s="68"/>
      <c r="Q131" s="68"/>
      <c r="R131" s="69"/>
      <c r="S131" s="70"/>
      <c r="T131" s="70"/>
    </row>
    <row r="132" spans="1:20" s="26" customFormat="1" x14ac:dyDescent="0.35">
      <c r="A132" s="46" t="s">
        <v>5</v>
      </c>
      <c r="B132" s="2">
        <f t="shared" si="19"/>
        <v>5</v>
      </c>
      <c r="C132" s="3" t="s">
        <v>9</v>
      </c>
      <c r="D132" s="6" t="s">
        <v>10</v>
      </c>
      <c r="E132" s="1" t="s">
        <v>182</v>
      </c>
      <c r="F132" s="5">
        <v>28</v>
      </c>
      <c r="G132" s="91"/>
      <c r="H132" s="67">
        <f t="shared" si="20"/>
        <v>0</v>
      </c>
      <c r="I132" s="68"/>
      <c r="J132" s="68"/>
      <c r="K132" s="68"/>
      <c r="L132" s="68"/>
      <c r="M132" s="68"/>
      <c r="N132" s="68"/>
      <c r="O132" s="68"/>
      <c r="P132" s="68"/>
      <c r="Q132" s="68"/>
      <c r="R132" s="69"/>
      <c r="S132" s="70"/>
      <c r="T132" s="70"/>
    </row>
    <row r="133" spans="1:20" s="26" customFormat="1" x14ac:dyDescent="0.35">
      <c r="A133" s="46" t="s">
        <v>5</v>
      </c>
      <c r="B133" s="2">
        <f t="shared" si="19"/>
        <v>6</v>
      </c>
      <c r="C133" s="3" t="s">
        <v>11</v>
      </c>
      <c r="D133" s="6" t="s">
        <v>12</v>
      </c>
      <c r="E133" s="1" t="s">
        <v>183</v>
      </c>
      <c r="F133" s="5">
        <v>32</v>
      </c>
      <c r="G133" s="91"/>
      <c r="H133" s="67">
        <f t="shared" si="20"/>
        <v>0</v>
      </c>
      <c r="I133" s="68"/>
      <c r="J133" s="68"/>
      <c r="K133" s="68"/>
      <c r="L133" s="68"/>
      <c r="M133" s="68"/>
      <c r="N133" s="68"/>
      <c r="O133" s="68"/>
      <c r="P133" s="68"/>
      <c r="Q133" s="68"/>
      <c r="R133" s="69"/>
      <c r="S133" s="70"/>
      <c r="T133" s="70"/>
    </row>
    <row r="134" spans="1:20" x14ac:dyDescent="0.35">
      <c r="A134" s="46" t="s">
        <v>5</v>
      </c>
      <c r="B134" s="2">
        <f t="shared" si="19"/>
        <v>7</v>
      </c>
      <c r="C134" s="6" t="s">
        <v>13</v>
      </c>
      <c r="D134" s="6" t="s">
        <v>14</v>
      </c>
      <c r="E134" s="1" t="s">
        <v>183</v>
      </c>
      <c r="F134" s="5">
        <v>49</v>
      </c>
      <c r="G134" s="91"/>
      <c r="H134" s="67">
        <f t="shared" si="20"/>
        <v>0</v>
      </c>
      <c r="I134" s="68"/>
      <c r="J134" s="68"/>
      <c r="K134" s="68"/>
      <c r="L134" s="68"/>
      <c r="M134" s="68"/>
      <c r="N134" s="68"/>
      <c r="O134" s="68"/>
      <c r="P134" s="68"/>
      <c r="Q134" s="68"/>
      <c r="R134" s="69"/>
      <c r="S134" s="70"/>
      <c r="T134" s="70"/>
    </row>
    <row r="135" spans="1:20" x14ac:dyDescent="0.35">
      <c r="A135" s="46" t="s">
        <v>5</v>
      </c>
      <c r="B135" s="2">
        <f t="shared" si="19"/>
        <v>8</v>
      </c>
      <c r="C135" s="3" t="s">
        <v>9</v>
      </c>
      <c r="D135" s="6" t="s">
        <v>15</v>
      </c>
      <c r="E135" s="1" t="s">
        <v>182</v>
      </c>
      <c r="F135" s="5">
        <v>28</v>
      </c>
      <c r="G135" s="91"/>
      <c r="H135" s="67">
        <f t="shared" si="20"/>
        <v>0</v>
      </c>
      <c r="I135" s="68"/>
      <c r="J135" s="68"/>
      <c r="K135" s="68"/>
      <c r="L135" s="68"/>
      <c r="M135" s="68"/>
      <c r="N135" s="68"/>
      <c r="O135" s="68"/>
      <c r="P135" s="68"/>
      <c r="Q135" s="68"/>
      <c r="R135" s="69"/>
      <c r="S135" s="70"/>
      <c r="T135" s="70"/>
    </row>
    <row r="136" spans="1:20" x14ac:dyDescent="0.35">
      <c r="A136" s="46" t="s">
        <v>5</v>
      </c>
      <c r="B136" s="2">
        <f t="shared" si="19"/>
        <v>9</v>
      </c>
      <c r="C136" s="3" t="s">
        <v>16</v>
      </c>
      <c r="D136" s="1" t="s">
        <v>17</v>
      </c>
      <c r="E136" s="1" t="s">
        <v>184</v>
      </c>
      <c r="F136" s="5">
        <v>35</v>
      </c>
      <c r="G136" s="91"/>
      <c r="H136" s="67">
        <f t="shared" si="20"/>
        <v>0</v>
      </c>
      <c r="I136" s="68"/>
      <c r="J136" s="68"/>
      <c r="K136" s="68"/>
      <c r="L136" s="68"/>
      <c r="M136" s="68"/>
      <c r="N136" s="68"/>
      <c r="O136" s="68"/>
      <c r="P136" s="68"/>
      <c r="Q136" s="68"/>
      <c r="R136" s="69"/>
      <c r="S136" s="70"/>
      <c r="T136" s="70"/>
    </row>
    <row r="137" spans="1:20" x14ac:dyDescent="0.35">
      <c r="A137" s="46" t="s">
        <v>5</v>
      </c>
      <c r="B137" s="2">
        <f t="shared" si="19"/>
        <v>10</v>
      </c>
      <c r="C137" s="3" t="s">
        <v>18</v>
      </c>
      <c r="D137" s="7" t="s">
        <v>19</v>
      </c>
      <c r="E137" s="1" t="s">
        <v>241</v>
      </c>
      <c r="F137" s="5">
        <v>25</v>
      </c>
      <c r="G137" s="91"/>
      <c r="H137" s="67">
        <f t="shared" si="20"/>
        <v>0</v>
      </c>
      <c r="I137" s="68"/>
      <c r="J137" s="68"/>
      <c r="K137" s="68"/>
      <c r="L137" s="68"/>
      <c r="M137" s="68"/>
      <c r="N137" s="68"/>
      <c r="O137" s="68"/>
      <c r="P137" s="68"/>
      <c r="Q137" s="68"/>
      <c r="R137" s="71">
        <f>SUM(F128:F137)/10</f>
        <v>30.8</v>
      </c>
      <c r="S137" s="70"/>
      <c r="T137" s="70"/>
    </row>
    <row r="138" spans="1:20" x14ac:dyDescent="0.35">
      <c r="A138" s="8"/>
      <c r="B138" s="8"/>
      <c r="C138" s="8"/>
      <c r="D138" s="8"/>
      <c r="E138" s="8"/>
      <c r="F138" s="8"/>
      <c r="G138" s="90"/>
      <c r="H138" s="8"/>
      <c r="I138" s="70"/>
      <c r="J138" s="70"/>
      <c r="K138" s="70"/>
      <c r="L138" s="70"/>
      <c r="M138" s="70"/>
      <c r="N138" s="70"/>
      <c r="O138" s="70"/>
      <c r="P138" s="70"/>
      <c r="Q138" s="70"/>
      <c r="R138" s="69"/>
      <c r="S138" s="70"/>
      <c r="T138" s="70"/>
    </row>
    <row r="139" spans="1:20" s="42" customFormat="1" ht="15" thickBot="1" x14ac:dyDescent="0.4">
      <c r="A139" s="99"/>
      <c r="B139" s="99"/>
      <c r="C139" s="99"/>
      <c r="D139" s="99"/>
      <c r="E139" s="99"/>
      <c r="F139" s="99"/>
      <c r="G139" s="100"/>
      <c r="H139" s="99"/>
      <c r="I139" s="99"/>
      <c r="J139" s="70"/>
      <c r="K139" s="70"/>
      <c r="L139" s="70"/>
      <c r="M139" s="70"/>
      <c r="N139" s="70"/>
      <c r="O139" s="70"/>
      <c r="P139" s="70"/>
      <c r="Q139" s="70"/>
      <c r="R139" s="69"/>
      <c r="S139" s="70"/>
      <c r="T139" s="70"/>
    </row>
    <row r="140" spans="1:20" s="42" customFormat="1" x14ac:dyDescent="0.35">
      <c r="A140" s="60" t="s">
        <v>236</v>
      </c>
      <c r="B140" s="61"/>
      <c r="C140" s="61"/>
      <c r="D140" s="61"/>
      <c r="E140" s="61"/>
      <c r="F140" s="61"/>
      <c r="G140" s="93">
        <f>SUM(G10:G137)</f>
        <v>0</v>
      </c>
      <c r="H140" s="79">
        <f>SUM(H10:H137)</f>
        <v>0</v>
      </c>
      <c r="I140" s="68"/>
      <c r="J140" s="68"/>
      <c r="K140" s="68"/>
      <c r="L140" s="68"/>
      <c r="M140" s="68"/>
      <c r="N140" s="68"/>
      <c r="O140" s="68"/>
      <c r="P140" s="68"/>
      <c r="Q140" s="68"/>
      <c r="R140" s="69"/>
      <c r="S140" s="70"/>
      <c r="T140" s="70"/>
    </row>
    <row r="141" spans="1:20" s="42" customFormat="1" x14ac:dyDescent="0.35">
      <c r="A141" s="62" t="s">
        <v>237</v>
      </c>
      <c r="B141" s="58"/>
      <c r="C141" s="58"/>
      <c r="D141" s="58"/>
      <c r="E141" s="58"/>
      <c r="F141" s="58"/>
      <c r="G141" s="91"/>
      <c r="H141" s="78">
        <f>IF(G140&gt;=24,0,IF(G140&gt;=18,19,IF(G140&gt;=12,14,IF(AND(G140&gt;=6,G140&lt;24),9,0))))</f>
        <v>0</v>
      </c>
      <c r="I141" s="68"/>
      <c r="J141" s="68"/>
      <c r="K141" s="68"/>
      <c r="L141" s="68"/>
      <c r="M141" s="68"/>
      <c r="N141" s="68"/>
      <c r="O141" s="68"/>
      <c r="P141" s="68"/>
      <c r="Q141" s="68"/>
      <c r="R141" s="69"/>
      <c r="S141" s="70"/>
      <c r="T141" s="70"/>
    </row>
    <row r="142" spans="1:20" s="42" customFormat="1" ht="15" thickBot="1" x14ac:dyDescent="0.4">
      <c r="A142" s="63" t="s">
        <v>235</v>
      </c>
      <c r="B142" s="64"/>
      <c r="C142" s="64"/>
      <c r="D142" s="64"/>
      <c r="E142" s="64"/>
      <c r="F142" s="64"/>
      <c r="G142" s="94"/>
      <c r="H142" s="77">
        <f>SUM(H140:H141)</f>
        <v>0</v>
      </c>
      <c r="I142" s="68"/>
      <c r="J142" s="68"/>
      <c r="K142" s="68"/>
      <c r="L142" s="68"/>
      <c r="M142" s="68"/>
      <c r="N142" s="68"/>
      <c r="O142" s="68"/>
      <c r="P142" s="68"/>
      <c r="Q142" s="68"/>
      <c r="R142" s="69"/>
      <c r="S142" s="70"/>
      <c r="T142" s="70"/>
    </row>
    <row r="143" spans="1:20" s="42" customFormat="1" x14ac:dyDescent="0.35">
      <c r="A143" s="65"/>
      <c r="B143" s="52"/>
      <c r="C143" s="52"/>
      <c r="D143" s="52"/>
      <c r="E143" s="52"/>
      <c r="F143" s="52"/>
      <c r="G143" s="52"/>
      <c r="H143" s="80"/>
      <c r="I143" s="68"/>
      <c r="J143" s="68"/>
      <c r="K143" s="68"/>
      <c r="L143" s="68"/>
      <c r="M143" s="68"/>
      <c r="N143" s="68"/>
      <c r="O143" s="68"/>
      <c r="P143" s="68"/>
      <c r="Q143" s="68"/>
      <c r="R143" s="69"/>
      <c r="S143" s="70"/>
      <c r="T143" s="70"/>
    </row>
    <row r="144" spans="1:20" s="42" customFormat="1" x14ac:dyDescent="0.35">
      <c r="A144" s="87" t="s">
        <v>247</v>
      </c>
      <c r="I144" s="70"/>
      <c r="J144" s="70"/>
      <c r="K144" s="70"/>
      <c r="L144" s="70"/>
      <c r="M144" s="70"/>
      <c r="N144" s="70"/>
      <c r="O144" s="70"/>
      <c r="P144" s="70"/>
      <c r="Q144" s="70"/>
      <c r="R144" s="69"/>
      <c r="S144" s="70"/>
      <c r="T144" s="70"/>
    </row>
    <row r="145" spans="1:20" s="42" customFormat="1" x14ac:dyDescent="0.35">
      <c r="A145" s="87" t="s">
        <v>246</v>
      </c>
      <c r="I145" s="70"/>
      <c r="J145" s="70"/>
      <c r="K145" s="70"/>
      <c r="L145" s="70"/>
      <c r="M145" s="70"/>
      <c r="N145" s="70"/>
      <c r="O145" s="70"/>
      <c r="P145" s="70"/>
      <c r="Q145" s="70"/>
      <c r="R145" s="69"/>
      <c r="S145" s="70"/>
      <c r="T145" s="70"/>
    </row>
    <row r="146" spans="1:20" x14ac:dyDescent="0.35">
      <c r="A146" s="87" t="s">
        <v>275</v>
      </c>
      <c r="B146" s="26"/>
      <c r="C146" s="26"/>
      <c r="D146" s="26"/>
      <c r="E146" s="26"/>
      <c r="F146" s="26"/>
      <c r="G146" s="26"/>
      <c r="J146" s="70"/>
      <c r="K146" s="70"/>
      <c r="L146" s="70"/>
      <c r="M146" s="70"/>
      <c r="N146" s="70"/>
      <c r="O146" s="70"/>
      <c r="P146" s="70"/>
      <c r="Q146" s="70"/>
      <c r="R146" s="73" t="s">
        <v>227</v>
      </c>
      <c r="S146" s="74">
        <f>IF(I145&gt;=36,16,IF(I145&gt;=24,12,IF(I145&gt;=12,8,IF(I145&gt;=6,4,0))))</f>
        <v>0</v>
      </c>
      <c r="T146" s="75" t="e">
        <f>-#REF!/100*S146</f>
        <v>#REF!</v>
      </c>
    </row>
    <row r="147" spans="1:20" x14ac:dyDescent="0.35">
      <c r="B147" s="26"/>
      <c r="C147" s="26"/>
      <c r="D147" s="26"/>
      <c r="E147" s="26"/>
      <c r="F147" s="26"/>
      <c r="G147" s="26"/>
      <c r="J147" s="70"/>
      <c r="K147" s="70"/>
      <c r="L147" s="70"/>
      <c r="M147" s="70"/>
      <c r="N147" s="70"/>
      <c r="O147" s="70"/>
      <c r="P147" s="70"/>
      <c r="Q147" s="70"/>
      <c r="R147" s="73" t="s">
        <v>186</v>
      </c>
      <c r="S147" s="74">
        <f>IF(I145&gt;=36,0,IF(I145&gt;=24,29,IF(AND(I145&gt;=6,I145&lt;24),18,0)))</f>
        <v>0</v>
      </c>
      <c r="T147" s="76">
        <f>S147</f>
        <v>0</v>
      </c>
    </row>
    <row r="148" spans="1:20" x14ac:dyDescent="0.35">
      <c r="B148" s="26"/>
      <c r="C148" s="26"/>
      <c r="D148" s="26"/>
      <c r="E148" s="26"/>
      <c r="F148" s="26"/>
      <c r="G148" s="26"/>
      <c r="J148" s="70"/>
      <c r="K148" s="70"/>
      <c r="L148" s="70"/>
      <c r="M148" s="70"/>
      <c r="N148" s="70"/>
      <c r="O148" s="70"/>
      <c r="P148" s="70"/>
      <c r="Q148" s="70"/>
      <c r="R148" s="42"/>
      <c r="S148" s="70"/>
      <c r="T148" s="70"/>
    </row>
  </sheetData>
  <pageMargins left="0.47244094488188981" right="0.47244094488188981" top="0.35433070866141736" bottom="0.19685039370078741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Karl</cp:lastModifiedBy>
  <cp:lastPrinted>2020-04-10T10:15:23Z</cp:lastPrinted>
  <dcterms:created xsi:type="dcterms:W3CDTF">2020-02-24T08:53:46Z</dcterms:created>
  <dcterms:modified xsi:type="dcterms:W3CDTF">2020-04-14T12:01:31Z</dcterms:modified>
</cp:coreProperties>
</file>